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600" windowHeight="9735"/>
  </bookViews>
  <sheets>
    <sheet name="Schnellcheck" sheetId="2" r:id="rId1"/>
    <sheet name="Expertencheck Ort A" sheetId="1" r:id="rId2"/>
    <sheet name="Expertencheck Ort B" sheetId="10" r:id="rId3"/>
    <sheet name="Expertencheck Ort C" sheetId="9" r:id="rId4"/>
    <sheet name="Vergleich Expertencheck" sheetId="8" r:id="rId5"/>
  </sheets>
  <definedNames>
    <definedName name="_xlnm.Print_Area" localSheetId="0">Schnellcheck!$A$1:$I$57</definedName>
    <definedName name="_xlnm.Print_Area" localSheetId="4">'Vergleich Expertencheck'!$A$1:$H$14</definedName>
  </definedNames>
  <calcPr calcId="125725"/>
</workbook>
</file>

<file path=xl/calcChain.xml><?xml version="1.0" encoding="utf-8"?>
<calcChain xmlns="http://schemas.openxmlformats.org/spreadsheetml/2006/main">
  <c r="G10" i="8"/>
  <c r="G9"/>
  <c r="E10"/>
  <c r="C10"/>
  <c r="E9"/>
  <c r="C9"/>
  <c r="C96" i="10"/>
  <c r="B80"/>
  <c r="E73"/>
  <c r="E71"/>
  <c r="K61"/>
  <c r="J61"/>
  <c r="H61"/>
  <c r="F61"/>
  <c r="K60"/>
  <c r="J60"/>
  <c r="H60"/>
  <c r="F60"/>
  <c r="K59"/>
  <c r="J59"/>
  <c r="H59"/>
  <c r="F59"/>
  <c r="K58"/>
  <c r="J58"/>
  <c r="H58"/>
  <c r="F58"/>
  <c r="K57"/>
  <c r="J57"/>
  <c r="H57"/>
  <c r="F57"/>
  <c r="K56"/>
  <c r="J56"/>
  <c r="H56"/>
  <c r="F56"/>
  <c r="K55"/>
  <c r="J55"/>
  <c r="H55"/>
  <c r="F55"/>
  <c r="K54"/>
  <c r="J54"/>
  <c r="H54"/>
  <c r="F54"/>
  <c r="K53"/>
  <c r="J53"/>
  <c r="H53"/>
  <c r="F53"/>
  <c r="D53" s="1"/>
  <c r="K52"/>
  <c r="J52"/>
  <c r="H52"/>
  <c r="F52"/>
  <c r="D52" s="1"/>
  <c r="K51"/>
  <c r="J51"/>
  <c r="H51"/>
  <c r="F51"/>
  <c r="D51" s="1"/>
  <c r="K50"/>
  <c r="J50"/>
  <c r="H50"/>
  <c r="F50"/>
  <c r="K49"/>
  <c r="J49"/>
  <c r="H49"/>
  <c r="F49"/>
  <c r="D49" s="1"/>
  <c r="K48"/>
  <c r="J48"/>
  <c r="H48"/>
  <c r="F48"/>
  <c r="D48" s="1"/>
  <c r="K47"/>
  <c r="J47"/>
  <c r="H47"/>
  <c r="D47" s="1"/>
  <c r="F47"/>
  <c r="K46"/>
  <c r="J46"/>
  <c r="H46"/>
  <c r="F46"/>
  <c r="K45"/>
  <c r="J45"/>
  <c r="H45"/>
  <c r="F45"/>
  <c r="D45" s="1"/>
  <c r="K44"/>
  <c r="J44"/>
  <c r="H44"/>
  <c r="F44"/>
  <c r="D44" s="1"/>
  <c r="K43"/>
  <c r="J43"/>
  <c r="H43"/>
  <c r="D43" s="1"/>
  <c r="F43"/>
  <c r="K42"/>
  <c r="D38" s="1"/>
  <c r="J42"/>
  <c r="H42"/>
  <c r="F42"/>
  <c r="F22"/>
  <c r="C85" s="1"/>
  <c r="C96" i="9"/>
  <c r="E73"/>
  <c r="E71"/>
  <c r="B80" s="1"/>
  <c r="K61"/>
  <c r="J61"/>
  <c r="H61"/>
  <c r="F61"/>
  <c r="K60"/>
  <c r="J60"/>
  <c r="H60"/>
  <c r="F60"/>
  <c r="D60" s="1"/>
  <c r="K59"/>
  <c r="J59"/>
  <c r="H59"/>
  <c r="F59"/>
  <c r="D59" s="1"/>
  <c r="K58"/>
  <c r="J58"/>
  <c r="H58"/>
  <c r="F58"/>
  <c r="K57"/>
  <c r="J57"/>
  <c r="H57"/>
  <c r="F57"/>
  <c r="D57" s="1"/>
  <c r="K56"/>
  <c r="J56"/>
  <c r="H56"/>
  <c r="F56"/>
  <c r="D56" s="1"/>
  <c r="K55"/>
  <c r="J55"/>
  <c r="H55"/>
  <c r="F55"/>
  <c r="D55" s="1"/>
  <c r="K54"/>
  <c r="J54"/>
  <c r="H54"/>
  <c r="F54"/>
  <c r="K53"/>
  <c r="J53"/>
  <c r="H53"/>
  <c r="F53"/>
  <c r="D53" s="1"/>
  <c r="K52"/>
  <c r="J52"/>
  <c r="H52"/>
  <c r="F52"/>
  <c r="D52" s="1"/>
  <c r="K51"/>
  <c r="J51"/>
  <c r="H51"/>
  <c r="F51"/>
  <c r="D51" s="1"/>
  <c r="K50"/>
  <c r="J50"/>
  <c r="H50"/>
  <c r="F50"/>
  <c r="K49"/>
  <c r="J49"/>
  <c r="H49"/>
  <c r="F49"/>
  <c r="D49" s="1"/>
  <c r="K48"/>
  <c r="J48"/>
  <c r="H48"/>
  <c r="F48"/>
  <c r="D48" s="1"/>
  <c r="K47"/>
  <c r="J47"/>
  <c r="H47"/>
  <c r="F47"/>
  <c r="D47" s="1"/>
  <c r="K46"/>
  <c r="J46"/>
  <c r="H46"/>
  <c r="F46"/>
  <c r="K45"/>
  <c r="J45"/>
  <c r="H45"/>
  <c r="F45"/>
  <c r="D45" s="1"/>
  <c r="K44"/>
  <c r="J44"/>
  <c r="H44"/>
  <c r="F44"/>
  <c r="D44" s="1"/>
  <c r="K43"/>
  <c r="J43"/>
  <c r="H43"/>
  <c r="F43"/>
  <c r="D43" s="1"/>
  <c r="K42"/>
  <c r="D38" s="1"/>
  <c r="J42"/>
  <c r="H42"/>
  <c r="F42"/>
  <c r="F22"/>
  <c r="C85" s="1"/>
  <c r="D54" i="10" l="1"/>
  <c r="D46"/>
  <c r="D58"/>
  <c r="D50"/>
  <c r="D42"/>
  <c r="D63" s="1"/>
  <c r="D64" s="1"/>
  <c r="E75" s="1"/>
  <c r="D55"/>
  <c r="D56"/>
  <c r="D57"/>
  <c r="D59"/>
  <c r="D60"/>
  <c r="D61"/>
  <c r="D61" i="9"/>
  <c r="D58"/>
  <c r="D54"/>
  <c r="D50"/>
  <c r="D46"/>
  <c r="D42"/>
  <c r="D63" s="1"/>
  <c r="D64" s="1"/>
  <c r="E75" s="1"/>
  <c r="C80" i="10" l="1"/>
  <c r="D80" s="1"/>
  <c r="B85"/>
  <c r="D85" s="1"/>
  <c r="B96" s="1"/>
  <c r="D96" s="1"/>
  <c r="C80" i="9"/>
  <c r="D80" s="1"/>
  <c r="B85"/>
  <c r="D85" s="1"/>
  <c r="B96" s="1"/>
  <c r="D96" s="1"/>
  <c r="E71" i="1" l="1"/>
  <c r="D31" i="2" l="1"/>
  <c r="D32"/>
  <c r="D33"/>
  <c r="D34"/>
  <c r="D35"/>
  <c r="D36"/>
  <c r="D37"/>
  <c r="D38"/>
  <c r="D39"/>
  <c r="D30"/>
  <c r="I29"/>
  <c r="G29"/>
  <c r="E29"/>
  <c r="I31"/>
  <c r="I32"/>
  <c r="I33"/>
  <c r="I34"/>
  <c r="I35"/>
  <c r="I36"/>
  <c r="I37"/>
  <c r="I38"/>
  <c r="I39"/>
  <c r="G31"/>
  <c r="G32"/>
  <c r="G33"/>
  <c r="G34"/>
  <c r="G35"/>
  <c r="G36"/>
  <c r="G37"/>
  <c r="G38"/>
  <c r="G39"/>
  <c r="I30"/>
  <c r="G30"/>
  <c r="E31"/>
  <c r="E32"/>
  <c r="E33"/>
  <c r="E34"/>
  <c r="E35"/>
  <c r="E36"/>
  <c r="E37"/>
  <c r="E38"/>
  <c r="E39"/>
  <c r="E30"/>
  <c r="E73" i="1"/>
  <c r="C96"/>
  <c r="B80"/>
  <c r="J46"/>
  <c r="J47"/>
  <c r="J48"/>
  <c r="J49"/>
  <c r="J50"/>
  <c r="J51"/>
  <c r="J52"/>
  <c r="J53"/>
  <c r="J54"/>
  <c r="J55"/>
  <c r="J56"/>
  <c r="J57"/>
  <c r="J58"/>
  <c r="J59"/>
  <c r="J60"/>
  <c r="J61"/>
  <c r="H46"/>
  <c r="H47"/>
  <c r="H48"/>
  <c r="H49"/>
  <c r="H50"/>
  <c r="H51"/>
  <c r="H52"/>
  <c r="H53"/>
  <c r="H54"/>
  <c r="H55"/>
  <c r="H56"/>
  <c r="H57"/>
  <c r="H58"/>
  <c r="H59"/>
  <c r="H60"/>
  <c r="H61"/>
  <c r="F46"/>
  <c r="F47"/>
  <c r="F48"/>
  <c r="F49"/>
  <c r="F50"/>
  <c r="F51"/>
  <c r="F52"/>
  <c r="F53"/>
  <c r="F54"/>
  <c r="F55"/>
  <c r="F56"/>
  <c r="F57"/>
  <c r="F58"/>
  <c r="F59"/>
  <c r="F60"/>
  <c r="F61"/>
  <c r="J44"/>
  <c r="J45"/>
  <c r="F44"/>
  <c r="F45"/>
  <c r="H44"/>
  <c r="H45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42"/>
  <c r="J43"/>
  <c r="H43"/>
  <c r="F43"/>
  <c r="J42"/>
  <c r="H42"/>
  <c r="F42"/>
  <c r="I40" i="2" l="1"/>
  <c r="G40"/>
  <c r="E40"/>
  <c r="F22" i="1"/>
  <c r="C85" s="1"/>
  <c r="D38"/>
  <c r="D42" l="1"/>
  <c r="D47"/>
  <c r="D51"/>
  <c r="D55"/>
  <c r="D59"/>
  <c r="D46"/>
  <c r="D50"/>
  <c r="D54"/>
  <c r="D58"/>
  <c r="D49"/>
  <c r="D53"/>
  <c r="D57"/>
  <c r="D61"/>
  <c r="D48"/>
  <c r="D52"/>
  <c r="D56"/>
  <c r="D60"/>
  <c r="D44"/>
  <c r="D45"/>
  <c r="D43"/>
  <c r="D63" l="1"/>
  <c r="D64" s="1"/>
  <c r="E75" s="1"/>
  <c r="C80" l="1"/>
  <c r="D80" s="1"/>
  <c r="B85"/>
  <c r="D85" l="1"/>
  <c r="B96" s="1"/>
  <c r="D96" s="1"/>
</calcChain>
</file>

<file path=xl/comments1.xml><?xml version="1.0" encoding="utf-8"?>
<comments xmlns="http://schemas.openxmlformats.org/spreadsheetml/2006/main">
  <authors>
    <author>Gründerlexikon</author>
  </authors>
  <commentList>
    <comment ref="A22" authorId="0">
      <text>
        <r>
          <rPr>
            <b/>
            <sz val="9"/>
            <color indexed="81"/>
            <rFont val="Tahoma"/>
            <family val="2"/>
          </rPr>
          <t>Gründerlexikon:</t>
        </r>
        <r>
          <rPr>
            <sz val="9"/>
            <color indexed="81"/>
            <rFont val="Tahoma"/>
            <family val="2"/>
          </rPr>
          <t xml:space="preserve">
Behörden, Ärtzte, Apotheken, Bildungseinrichtungen, Einkaufsmärkte usw.</t>
        </r>
      </text>
    </comment>
  </commentList>
</comments>
</file>

<file path=xl/sharedStrings.xml><?xml version="1.0" encoding="utf-8"?>
<sst xmlns="http://schemas.openxmlformats.org/spreadsheetml/2006/main" count="318" uniqueCount="120">
  <si>
    <t>2. Einzugsgebiet abstecken</t>
  </si>
  <si>
    <t>3. Kundenpotential und Marktvolumen bestimmen</t>
  </si>
  <si>
    <t>4. Wettbewerber recherchieren</t>
  </si>
  <si>
    <t>5. Wettbewerber gewichten</t>
  </si>
  <si>
    <t>7. Kundenprognose</t>
  </si>
  <si>
    <t>8. Umsatzprognose</t>
  </si>
  <si>
    <t>Marktanteil (6.3.) x Marktvolumen (3.2.) = Umsatzprognose</t>
  </si>
  <si>
    <t>9. Kaufkraftzufluss</t>
  </si>
  <si>
    <t>10. Prognose Jahresumsatz</t>
  </si>
  <si>
    <t>1. Welche Produkte, Dienstleistungen bieten Sie an?</t>
  </si>
  <si>
    <t>2.1.2. Die so ermittelten Punkte tragen Sie auf Ihrer ausgedruckten Karte ein!</t>
  </si>
  <si>
    <t>1.1. Wählen Sie dazu Ihren favorisierten Standort bei Google Maps!</t>
  </si>
  <si>
    <t>3.1.1. Zählen Sie die Häuser und Wohnungen in jeder Straße des Einzugsgebietes!</t>
  </si>
  <si>
    <t>4.2. Suchen Sie mit Google Maps, den "Gelben Seiten" oder anderen Quellen potentielle Wettbewerber und markieren Sie diese in der ausgedruckten Karte!</t>
  </si>
  <si>
    <t>4.3. Fügen Sie in der ausgedruckten Karte weitere Wettbewerber hinzu, welche nicht in den Quellen aus 4.2. enthalten waren!</t>
  </si>
  <si>
    <t>6.3. Ermitteln Sie aufgrund der Anteile der Wettbewerber (siehe 5.1.) Ihren eigenen Marktanteil! (1 - Anteil Wettbewerber = eigener Marktanteil)</t>
  </si>
  <si>
    <t>6.2. Schätzen Sie die Kaufkraft der Zielgruppe im Einzugsgebiet für Ihre Produkte / Dienstleistungen (Anzahl aus 6.1. x ca. 100 € pro Monat)</t>
  </si>
  <si>
    <t>Entfernung</t>
  </si>
  <si>
    <t>übereinstimmendes Sortiment</t>
  </si>
  <si>
    <t>1 = weit weg</t>
  </si>
  <si>
    <t>10 = nah dran</t>
  </si>
  <si>
    <t>1 = klein</t>
  </si>
  <si>
    <t>10 = groß</t>
  </si>
  <si>
    <t>10 = dasselbe Sortiment</t>
  </si>
  <si>
    <t>1 = fast keine Übereinstimmungen</t>
  </si>
  <si>
    <t>Anzahl der Wettbewerber</t>
  </si>
  <si>
    <t>Müller</t>
  </si>
  <si>
    <t>Name des Wettbewerbers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</si>
  <si>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</si>
  <si>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</si>
  <si>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</si>
  <si>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</si>
  <si>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</si>
  <si>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</si>
  <si>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</si>
  <si>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</si>
  <si>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</si>
  <si>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</si>
  <si>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</si>
  <si>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</si>
  <si>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</si>
  <si>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</si>
  <si>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</si>
  <si>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</si>
  <si>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</si>
  <si>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</si>
  <si>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</si>
  <si>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</si>
  <si>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Eigener Marktanteil</t>
  </si>
  <si>
    <t>fremder Marktanteil</t>
  </si>
  <si>
    <t>Kaufkraft</t>
  </si>
  <si>
    <t>Kundenpotential (6.1.)  x Marktanteil (6.3.) = Kundenprognose</t>
  </si>
  <si>
    <t>6. Marktanteil ermitteln</t>
  </si>
  <si>
    <t>Marktvolumen</t>
  </si>
  <si>
    <t>Kundenpotential</t>
  </si>
  <si>
    <t>3.1. Kundenpotential und Marktvolumen im Einzugsgebiet ermitteln!</t>
  </si>
  <si>
    <t>2.1. Drucken Sie das Einzugsgebiet aus!</t>
  </si>
  <si>
    <t>2.2. Verbinden Sie auf der ausgedruckten Karte die eingezeichneten Randpunkte des Einzugsgebietes.</t>
  </si>
  <si>
    <t>Summe Bewohner</t>
  </si>
  <si>
    <t>Zielgruppe / Kundenpotential</t>
  </si>
  <si>
    <t>6.1. Übernehmen Sie die ermittelte Zielgruppe (Kundenpotential) aus 3.1.3.</t>
  </si>
  <si>
    <t>Umsatzprognose (8) + Kaufkraftzufluss (9.) = prognostizierter Jahresumsatz (10.)</t>
  </si>
  <si>
    <t>Kaufkraft der Bewohner im Einzugsgebiet - tatsächlicher Umsatz = Kaufkraftzufluss</t>
  </si>
  <si>
    <t>Oder pauschal festlegen, da tatsächlicher Umsatz nicht bekannt!</t>
  </si>
  <si>
    <t>Kaufkraftzufluss tatsächlich / pauschal</t>
  </si>
  <si>
    <t>2.1.1. Dazu online von Ihrem Standort jeweils mindestens Routen mit ca. 30 min. Fahrtzeit in alle Richtungen planen!</t>
  </si>
  <si>
    <t>geschätzte Kaufkraft je Einwohner und Monat</t>
  </si>
  <si>
    <t>Beispiel für Kaufkraftzufluss: pos. Mundpropaganda, Onlinegeschäft</t>
  </si>
  <si>
    <t>Führen Sie diesen Standortcheck für etwa drei unterschiedliche Standorte durch und vergleichen Sie anschließend die Ergebnisse.</t>
  </si>
  <si>
    <t>11. Standorte vergleichen</t>
  </si>
  <si>
    <t>Größe des Standortes</t>
  </si>
  <si>
    <t>5.2. Gewichten Sie die drei Bewertungskriterien (Entfernung zum Wettbewerber, Größe des Konurrenzstandortes sowie übereinstimmendes Sortiment)!</t>
  </si>
  <si>
    <t>5.1. Tragen Sie die recherchierten Wettbewerber in folgende Tabelle mit dem Firmennamen ein!</t>
  </si>
  <si>
    <t>5.3. Bewerten Sie jeden Wettbewerber in den 3 Kategorien!</t>
  </si>
  <si>
    <t>Standort A</t>
  </si>
  <si>
    <t>Standort B</t>
  </si>
  <si>
    <t>Standort C</t>
  </si>
  <si>
    <t>Umsatzprognose</t>
  </si>
  <si>
    <t>Kundenprognose</t>
  </si>
  <si>
    <t>Wettbewerber vorhanden?</t>
  </si>
  <si>
    <t>Standortfaktoren</t>
  </si>
  <si>
    <t>Gewichtung</t>
  </si>
  <si>
    <t>Parkmöglichkeiten</t>
  </si>
  <si>
    <t>Konkurrenten</t>
  </si>
  <si>
    <t>Einkaufspreise</t>
  </si>
  <si>
    <t>Verkehrsanbindung</t>
  </si>
  <si>
    <t>Anlieferungen für Lieferanten</t>
  </si>
  <si>
    <t>1=weniger wichtig</t>
  </si>
  <si>
    <t>3=sehr wichtig</t>
  </si>
  <si>
    <t>9 - sehr gut</t>
  </si>
  <si>
    <t>1 - sehr schlecht</t>
  </si>
  <si>
    <t>Kaufkraftzufluss / Laufkundschaft</t>
  </si>
  <si>
    <t>Kundenmagnete / Frequenzbringer</t>
  </si>
  <si>
    <t>Schnellcheck Standortanalyse</t>
  </si>
  <si>
    <t>Mietpreise, Nebenkosten</t>
  </si>
  <si>
    <t>Kaufkraft des Einzugsgebietes</t>
  </si>
  <si>
    <t>Zielgruppenanalyse: Untersuchen Sie Ihre Zielgruppe</t>
  </si>
  <si>
    <t>Jetzt lesen!</t>
  </si>
  <si>
    <t>Wettbewerbsanalyse: Untersuchen Sie das Angebot in Ihrem Markt!</t>
  </si>
  <si>
    <t>Wo bekomme ich Marktdaten oder Branchendaten her?</t>
  </si>
  <si>
    <t>Expertencheck: Standortevergleich</t>
  </si>
  <si>
    <t>Der Standort mit der höchsten Punktzahl ist der Gewinnerstandort.</t>
  </si>
  <si>
    <t>Nutzen Sie dabei die vorgegebenen Werte von 1 - 9. Die Grafik wird automatisch erzeugt.</t>
  </si>
  <si>
    <t>Expertencheck: Standortanalyse für Standort A</t>
  </si>
  <si>
    <t>Expertencheck: Standortanalyse für Standort B</t>
  </si>
  <si>
    <t>Expertencheck: Standortanalyse für Standort C</t>
  </si>
  <si>
    <t>Einzugsgebiet</t>
  </si>
  <si>
    <t>Tipps:</t>
  </si>
  <si>
    <t xml:space="preserve">     geben würden.</t>
  </si>
  <si>
    <t xml:space="preserve">3.1.2. Schätzen Sie aus den gezählten Wohnungen und Häusern die darin lebenden Bewohner und notieren Sie diese Zahl in Ihrer </t>
  </si>
  <si>
    <t xml:space="preserve">         ausgedruckten Karte. (=Marktvolumen)</t>
  </si>
  <si>
    <t xml:space="preserve">3.1.3. Betrachten Sie die Karte mit den notierten Bewohnern und schreiben Sie nun mit einer anderen Farbe die Anzahl der Bewohner, </t>
  </si>
  <si>
    <t xml:space="preserve">         die höchstwahrscheinlich zu Ihrer Zielgruppe gehören! (=Kundenpotential)</t>
  </si>
  <si>
    <t xml:space="preserve">4.1. Erzeugen Sie mit Google Maps eine Karte, welche um Ihren Standort einen Radius von etwa 30 Fahrminuten zeigt. </t>
  </si>
  <si>
    <t xml:space="preserve">      (Gehen Sie dazu so vor, wie in 2.2. beschrieben!)</t>
  </si>
  <si>
    <t xml:space="preserve">Mit unserem Standortanalyse-Schnellcheck können Sie zwischen </t>
  </si>
  <si>
    <t>drei unterschiedlichen Standorten entscheiden. Und so geht´s:</t>
  </si>
  <si>
    <t>1.) Erfassen Sie Ihre wichtigen Standortfaktoren oder nutzen Sie die vorgegebenen!</t>
  </si>
  <si>
    <t>2.) Legen Sie die Wichtigkeit jedes Standortfaktors mit einer Zahl zwischen eins und drei fest!</t>
  </si>
  <si>
    <t xml:space="preserve">3.) Tragen Sie zu jedem Standort ein, wie viele Punkte Sie ihm beim entsprechenden Standortfaktor 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</si>
</sst>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#,##0.00\ [$€-407];\-#,##0.00\ [$€-407]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theme="0"/>
      <name val="Tahoma"/>
      <family val="2"/>
      <charset val="204"/>
    </font>
    <font>
      <b/>
      <sz val="10"/>
      <color theme="0"/>
      <name val="Tahoma"/>
      <family val="2"/>
      <charset val="204"/>
    </font>
    <font>
      <b/>
      <sz val="11"/>
      <color theme="1"/>
      <name val="Tahoma"/>
      <family val="2"/>
      <charset val="204"/>
    </font>
    <font>
      <sz val="10"/>
      <color rgb="FF000000"/>
      <name val="Tahoma"/>
      <family val="2"/>
      <charset val="204"/>
    </font>
    <font>
      <b/>
      <sz val="14"/>
      <color theme="1"/>
      <name val="Verdana"/>
      <family val="2"/>
      <charset val="204"/>
    </font>
    <font>
      <sz val="9"/>
      <color theme="1"/>
      <name val="Tahoma"/>
      <family val="2"/>
      <charset val="204"/>
    </font>
    <font>
      <b/>
      <i/>
      <sz val="10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sz val="9"/>
      <color rgb="FF000000"/>
      <name val="Tahoma"/>
      <family val="2"/>
      <charset val="204"/>
    </font>
    <font>
      <b/>
      <i/>
      <sz val="9"/>
      <color theme="1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11"/>
      <color theme="0"/>
      <name val="Tahoma"/>
      <family val="2"/>
      <charset val="204"/>
    </font>
    <font>
      <b/>
      <i/>
      <sz val="10"/>
      <color rgb="FF000000"/>
      <name val="Tahoma"/>
      <family val="2"/>
      <charset val="204"/>
    </font>
    <font>
      <b/>
      <sz val="10"/>
      <color rgb="FF0000FF"/>
      <name val="Tahoma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14" xfId="0" applyFont="1" applyBorder="1"/>
    <xf numFmtId="0" fontId="6" fillId="2" borderId="10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Border="1"/>
    <xf numFmtId="0" fontId="7" fillId="4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7" fillId="0" borderId="0" xfId="0" applyFont="1"/>
    <xf numFmtId="0" fontId="5" fillId="0" borderId="0" xfId="0" applyFont="1" applyBorder="1"/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3" fillId="0" borderId="14" xfId="0" applyFont="1" applyBorder="1"/>
    <xf numFmtId="0" fontId="13" fillId="0" borderId="12" xfId="0" applyFont="1" applyBorder="1"/>
    <xf numFmtId="0" fontId="13" fillId="0" borderId="6" xfId="0" applyFont="1" applyBorder="1"/>
    <xf numFmtId="0" fontId="7" fillId="3" borderId="1" xfId="0" applyFont="1" applyFill="1" applyBorder="1"/>
    <xf numFmtId="0" fontId="8" fillId="3" borderId="2" xfId="0" applyFont="1" applyFill="1" applyBorder="1"/>
    <xf numFmtId="0" fontId="7" fillId="3" borderId="2" xfId="0" applyFont="1" applyFill="1" applyBorder="1"/>
    <xf numFmtId="0" fontId="7" fillId="3" borderId="2" xfId="0" applyFont="1" applyFill="1" applyBorder="1" applyAlignment="1">
      <alignment horizontal="center"/>
    </xf>
    <xf numFmtId="0" fontId="8" fillId="3" borderId="2" xfId="0" applyFont="1" applyFill="1" applyBorder="1" applyAlignment="1"/>
    <xf numFmtId="0" fontId="8" fillId="3" borderId="3" xfId="0" applyFont="1" applyFill="1" applyBorder="1" applyAlignment="1"/>
    <xf numFmtId="0" fontId="12" fillId="0" borderId="0" xfId="0" applyFont="1" applyBorder="1"/>
    <xf numFmtId="0" fontId="15" fillId="0" borderId="0" xfId="0" applyFont="1" applyBorder="1"/>
    <xf numFmtId="0" fontId="16" fillId="0" borderId="0" xfId="0" applyFont="1" applyBorder="1"/>
    <xf numFmtId="0" fontId="16" fillId="0" borderId="5" xfId="0" applyFont="1" applyBorder="1"/>
    <xf numFmtId="0" fontId="17" fillId="0" borderId="0" xfId="0" applyFont="1" applyBorder="1"/>
    <xf numFmtId="0" fontId="18" fillId="4" borderId="0" xfId="0" applyFont="1" applyFill="1"/>
    <xf numFmtId="0" fontId="13" fillId="0" borderId="0" xfId="0" applyFont="1" applyAlignment="1"/>
    <xf numFmtId="0" fontId="6" fillId="0" borderId="0" xfId="0" applyFont="1" applyAlignment="1">
      <alignment horizontal="left"/>
    </xf>
    <xf numFmtId="0" fontId="20" fillId="0" borderId="0" xfId="0" applyFont="1" applyAlignment="1"/>
    <xf numFmtId="44" fontId="20" fillId="0" borderId="0" xfId="1" applyFont="1" applyAlignment="1">
      <alignment horizontal="left"/>
    </xf>
    <xf numFmtId="10" fontId="20" fillId="0" borderId="0" xfId="2" applyNumberFormat="1" applyFont="1"/>
    <xf numFmtId="44" fontId="5" fillId="0" borderId="0" xfId="0" applyNumberFormat="1" applyFont="1" applyAlignment="1">
      <alignment horizontal="center"/>
    </xf>
    <xf numFmtId="0" fontId="5" fillId="2" borderId="0" xfId="0" applyFont="1" applyFill="1" applyAlignment="1">
      <alignment horizontal="center"/>
    </xf>
    <xf numFmtId="0" fontId="20" fillId="0" borderId="0" xfId="0" applyFont="1" applyAlignment="1">
      <alignment horizontal="right"/>
    </xf>
    <xf numFmtId="10" fontId="20" fillId="0" borderId="0" xfId="0" applyNumberFormat="1" applyFont="1" applyAlignment="1">
      <alignment horizontal="right"/>
    </xf>
    <xf numFmtId="44" fontId="20" fillId="0" borderId="0" xfId="0" applyNumberFormat="1" applyFont="1"/>
    <xf numFmtId="44" fontId="20" fillId="0" borderId="0" xfId="0" applyNumberFormat="1" applyFont="1" applyAlignment="1">
      <alignment horizontal="right"/>
    </xf>
    <xf numFmtId="44" fontId="20" fillId="0" borderId="0" xfId="0" applyNumberFormat="1" applyFont="1" applyAlignment="1"/>
    <xf numFmtId="44" fontId="20" fillId="0" borderId="0" xfId="1" applyFont="1"/>
    <xf numFmtId="164" fontId="5" fillId="2" borderId="0" xfId="0" applyNumberFormat="1" applyFont="1" applyFill="1" applyAlignment="1">
      <alignment horizontal="center" vertical="center"/>
    </xf>
    <xf numFmtId="0" fontId="7" fillId="0" borderId="0" xfId="0" applyFont="1" applyFill="1"/>
    <xf numFmtId="0" fontId="18" fillId="0" borderId="0" xfId="0" applyFont="1" applyFill="1"/>
    <xf numFmtId="0" fontId="22" fillId="0" borderId="0" xfId="0" applyFont="1" applyBorder="1"/>
    <xf numFmtId="0" fontId="23" fillId="0" borderId="0" xfId="0" applyFont="1" applyBorder="1"/>
    <xf numFmtId="0" fontId="24" fillId="0" borderId="0" xfId="0" applyFont="1" applyBorder="1"/>
    <xf numFmtId="0" fontId="23" fillId="2" borderId="9" xfId="0" applyFont="1" applyFill="1" applyBorder="1" applyAlignment="1">
      <alignment horizontal="right"/>
    </xf>
    <xf numFmtId="0" fontId="23" fillId="0" borderId="9" xfId="0" applyFont="1" applyBorder="1" applyAlignment="1">
      <alignment horizontal="right"/>
    </xf>
    <xf numFmtId="44" fontId="23" fillId="2" borderId="0" xfId="0" applyNumberFormat="1" applyFont="1" applyFill="1"/>
    <xf numFmtId="44" fontId="23" fillId="0" borderId="0" xfId="0" applyNumberFormat="1" applyFont="1"/>
    <xf numFmtId="0" fontId="23" fillId="2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5" fillId="3" borderId="2" xfId="0" applyFont="1" applyFill="1" applyBorder="1" applyAlignment="1">
      <alignment horizontal="center"/>
    </xf>
    <xf numFmtId="0" fontId="25" fillId="5" borderId="0" xfId="0" applyFont="1" applyFill="1" applyBorder="1" applyAlignment="1">
      <alignment horizontal="center"/>
    </xf>
    <xf numFmtId="0" fontId="25" fillId="5" borderId="0" xfId="0" applyFont="1" applyFill="1" applyBorder="1" applyAlignment="1"/>
    <xf numFmtId="0" fontId="23" fillId="5" borderId="10" xfId="0" applyFont="1" applyFill="1" applyBorder="1" applyAlignment="1">
      <alignment horizontal="left"/>
    </xf>
    <xf numFmtId="0" fontId="23" fillId="2" borderId="10" xfId="0" applyFont="1" applyFill="1" applyBorder="1" applyAlignment="1">
      <alignment horizontal="right"/>
    </xf>
    <xf numFmtId="0" fontId="23" fillId="0" borderId="10" xfId="0" applyFont="1" applyBorder="1" applyAlignment="1">
      <alignment horizontal="righ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6" fillId="6" borderId="0" xfId="0" applyFont="1" applyFill="1" applyAlignment="1">
      <alignment horizontal="left"/>
    </xf>
    <xf numFmtId="0" fontId="6" fillId="6" borderId="0" xfId="0" applyFont="1" applyFill="1"/>
    <xf numFmtId="0" fontId="4" fillId="0" borderId="0" xfId="3" applyAlignment="1" applyProtection="1"/>
    <xf numFmtId="44" fontId="23" fillId="2" borderId="10" xfId="0" applyNumberFormat="1" applyFont="1" applyFill="1" applyBorder="1" applyAlignment="1">
      <alignment horizontal="right"/>
    </xf>
    <xf numFmtId="0" fontId="8" fillId="3" borderId="2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19" fillId="0" borderId="0" xfId="0" applyFont="1" applyAlignment="1">
      <alignment horizontal="right"/>
    </xf>
    <xf numFmtId="44" fontId="20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7" xfId="0" applyFont="1" applyFill="1" applyBorder="1" applyAlignment="1">
      <alignment horizontal="left"/>
    </xf>
    <xf numFmtId="0" fontId="22" fillId="5" borderId="9" xfId="0" applyFont="1" applyFill="1" applyBorder="1" applyAlignment="1">
      <alignment horizontal="left"/>
    </xf>
    <xf numFmtId="0" fontId="22" fillId="5" borderId="10" xfId="0" applyFont="1" applyFill="1" applyBorder="1" applyAlignment="1">
      <alignment horizontal="left"/>
    </xf>
    <xf numFmtId="0" fontId="23" fillId="5" borderId="10" xfId="0" applyFont="1" applyFill="1" applyBorder="1" applyAlignment="1">
      <alignment horizontal="left"/>
    </xf>
    <xf numFmtId="0" fontId="21" fillId="5" borderId="0" xfId="0" applyFont="1" applyFill="1" applyBorder="1" applyAlignment="1">
      <alignment horizontal="center"/>
    </xf>
  </cellXfs>
  <cellStyles count="4">
    <cellStyle name="Hyperlink" xfId="3" builtinId="8"/>
    <cellStyle name="Prozent" xfId="2" builtinId="5"/>
    <cellStyle name="Standard" xfId="0" builtinId="0"/>
    <cellStyle name="Währung" xfId="1" builtinId="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0"/>
          <c:order val="0"/>
          <c:tx>
            <c:strRef>
              <c:f>Schnellcheck!$D$30</c:f>
              <c:strCache>
                <c:ptCount val="1"/>
                <c:pt idx="0">
                  <c:v>Einzugsgebiet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Schnellcheck!$E$30:$I$30</c:f>
              <c:numCache>
                <c:formatCode>General</c:formatCode>
                <c:ptCount val="5"/>
                <c:pt idx="0">
                  <c:v>27</c:v>
                </c:pt>
                <c:pt idx="2">
                  <c:v>15</c:v>
                </c:pt>
                <c:pt idx="4">
                  <c:v>3</c:v>
                </c:pt>
              </c:numCache>
            </c:numRef>
          </c:val>
        </c:ser>
        <c:ser>
          <c:idx val="1"/>
          <c:order val="1"/>
          <c:tx>
            <c:strRef>
              <c:f>Schnellcheck!$D$31</c:f>
              <c:strCache>
                <c:ptCount val="1"/>
                <c:pt idx="0">
                  <c:v>Kaufkraft des Einzugsgebietes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Schnellcheck!$E$31:$I$31</c:f>
              <c:numCache>
                <c:formatCode>General</c:formatCode>
                <c:ptCount val="5"/>
                <c:pt idx="0">
                  <c:v>21</c:v>
                </c:pt>
                <c:pt idx="2">
                  <c:v>15</c:v>
                </c:pt>
                <c:pt idx="4">
                  <c:v>24</c:v>
                </c:pt>
              </c:numCache>
            </c:numRef>
          </c:val>
        </c:ser>
        <c:ser>
          <c:idx val="2"/>
          <c:order val="2"/>
          <c:tx>
            <c:strRef>
              <c:f>Schnellcheck!$D$32</c:f>
              <c:strCache>
                <c:ptCount val="1"/>
                <c:pt idx="0">
                  <c:v>Kaufkraftzufluss / Laufkundschaft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Schnellcheck!$E$32:$I$32</c:f>
              <c:numCache>
                <c:formatCode>General</c:formatCode>
                <c:ptCount val="5"/>
                <c:pt idx="0">
                  <c:v>8</c:v>
                </c:pt>
                <c:pt idx="2">
                  <c:v>10</c:v>
                </c:pt>
                <c:pt idx="4">
                  <c:v>4</c:v>
                </c:pt>
              </c:numCache>
            </c:numRef>
          </c:val>
        </c:ser>
        <c:ser>
          <c:idx val="3"/>
          <c:order val="3"/>
          <c:tx>
            <c:strRef>
              <c:f>Schnellcheck!$D$33</c:f>
              <c:strCache>
                <c:ptCount val="1"/>
                <c:pt idx="0">
                  <c:v>Parkmöglichkeiten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Schnellcheck!$E$33:$I$33</c:f>
              <c:numCache>
                <c:formatCode>General</c:formatCode>
                <c:ptCount val="5"/>
                <c:pt idx="0">
                  <c:v>2</c:v>
                </c:pt>
                <c:pt idx="2">
                  <c:v>12</c:v>
                </c:pt>
                <c:pt idx="4">
                  <c:v>8</c:v>
                </c:pt>
              </c:numCache>
            </c:numRef>
          </c:val>
        </c:ser>
        <c:ser>
          <c:idx val="4"/>
          <c:order val="4"/>
          <c:tx>
            <c:strRef>
              <c:f>Schnellcheck!$D$34</c:f>
              <c:strCache>
                <c:ptCount val="1"/>
                <c:pt idx="0">
                  <c:v>Konkurrenten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Schnellcheck!$E$34:$I$34</c:f>
              <c:numCache>
                <c:formatCode>General</c:formatCode>
                <c:ptCount val="5"/>
                <c:pt idx="0">
                  <c:v>12</c:v>
                </c:pt>
                <c:pt idx="2">
                  <c:v>18</c:v>
                </c:pt>
                <c:pt idx="4">
                  <c:v>15</c:v>
                </c:pt>
              </c:numCache>
            </c:numRef>
          </c:val>
        </c:ser>
        <c:ser>
          <c:idx val="5"/>
          <c:order val="5"/>
          <c:tx>
            <c:strRef>
              <c:f>Schnellcheck!$D$35</c:f>
              <c:strCache>
                <c:ptCount val="1"/>
                <c:pt idx="0">
                  <c:v>Kundenmagnete / Frequenzbringer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Schnellcheck!$E$35:$I$35</c:f>
              <c:numCache>
                <c:formatCode>General</c:formatCode>
                <c:ptCount val="5"/>
                <c:pt idx="0">
                  <c:v>2</c:v>
                </c:pt>
                <c:pt idx="2">
                  <c:v>16</c:v>
                </c:pt>
                <c:pt idx="4">
                  <c:v>14</c:v>
                </c:pt>
              </c:numCache>
            </c:numRef>
          </c:val>
        </c:ser>
        <c:ser>
          <c:idx val="6"/>
          <c:order val="6"/>
          <c:tx>
            <c:strRef>
              <c:f>Schnellcheck!$D$36</c:f>
              <c:strCache>
                <c:ptCount val="1"/>
                <c:pt idx="0">
                  <c:v>Mietpreise, Nebenkosten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Schnellcheck!$E$36:$I$36</c:f>
              <c:numCache>
                <c:formatCode>General</c:formatCode>
                <c:ptCount val="5"/>
                <c:pt idx="0">
                  <c:v>2</c:v>
                </c:pt>
                <c:pt idx="2">
                  <c:v>7</c:v>
                </c:pt>
                <c:pt idx="4">
                  <c:v>9</c:v>
                </c:pt>
              </c:numCache>
            </c:numRef>
          </c:val>
        </c:ser>
        <c:ser>
          <c:idx val="7"/>
          <c:order val="7"/>
          <c:tx>
            <c:strRef>
              <c:f>Schnellcheck!$D$37</c:f>
              <c:strCache>
                <c:ptCount val="1"/>
                <c:pt idx="0">
                  <c:v>Anlieferungen für Lieferanten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Schnellcheck!$E$37:$I$37</c:f>
              <c:numCache>
                <c:formatCode>General</c:formatCode>
                <c:ptCount val="5"/>
                <c:pt idx="0">
                  <c:v>16</c:v>
                </c:pt>
                <c:pt idx="2">
                  <c:v>2</c:v>
                </c:pt>
                <c:pt idx="4">
                  <c:v>6</c:v>
                </c:pt>
              </c:numCache>
            </c:numRef>
          </c:val>
        </c:ser>
        <c:ser>
          <c:idx val="8"/>
          <c:order val="8"/>
          <c:tx>
            <c:strRef>
              <c:f>Schnellcheck!$D$38</c:f>
              <c:strCache>
                <c:ptCount val="1"/>
                <c:pt idx="0">
                  <c:v>Einkaufspreise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Schnellcheck!$E$38:$I$38</c:f>
              <c:numCache>
                <c:formatCode>General</c:formatCode>
                <c:ptCount val="5"/>
                <c:pt idx="0">
                  <c:v>10</c:v>
                </c:pt>
                <c:pt idx="2">
                  <c:v>2</c:v>
                </c:pt>
                <c:pt idx="4">
                  <c:v>8</c:v>
                </c:pt>
              </c:numCache>
            </c:numRef>
          </c:val>
        </c:ser>
        <c:ser>
          <c:idx val="9"/>
          <c:order val="9"/>
          <c:tx>
            <c:strRef>
              <c:f>Schnellcheck!$D$39</c:f>
              <c:strCache>
                <c:ptCount val="1"/>
                <c:pt idx="0">
                  <c:v>Verkehrsanbindung</c:v>
                </c:pt>
              </c:strCache>
            </c:strRef>
          </c:tx>
          <c:cat>
            <c:strRef>
              <c:f>Schnellcheck!$E$29:$I$29</c:f>
              <c:strCache>
                <c:ptCount val="5"/>
                <c:pt idx="0">
                  <c:v>Standort A</c:v>
                </c:pt>
                <c:pt idx="2">
                  <c:v>Standort B</c:v>
                </c:pt>
                <c:pt idx="4">
                  <c:v>Standort C</c:v>
                </c:pt>
              </c:strCache>
            </c:strRef>
          </c:cat>
          <c:val>
            <c:numRef>
              <c:f>Schnellcheck!$E$39:$I$39</c:f>
              <c:numCache>
                <c:formatCode>General</c:formatCode>
                <c:ptCount val="5"/>
                <c:pt idx="0">
                  <c:v>4</c:v>
                </c:pt>
                <c:pt idx="2">
                  <c:v>1</c:v>
                </c:pt>
                <c:pt idx="4">
                  <c:v>2</c:v>
                </c:pt>
              </c:numCache>
            </c:numRef>
          </c:val>
        </c:ser>
        <c:overlap val="100"/>
        <c:axId val="85850752"/>
        <c:axId val="89055616"/>
      </c:barChart>
      <c:catAx>
        <c:axId val="85850752"/>
        <c:scaling>
          <c:orientation val="minMax"/>
        </c:scaling>
        <c:axPos val="b"/>
        <c:numFmt formatCode="General" sourceLinked="0"/>
        <c:tickLblPos val="nextTo"/>
        <c:crossAx val="89055616"/>
        <c:crosses val="autoZero"/>
        <c:auto val="1"/>
        <c:lblAlgn val="ctr"/>
        <c:lblOffset val="100"/>
      </c:catAx>
      <c:valAx>
        <c:axId val="89055616"/>
        <c:scaling>
          <c:orientation val="minMax"/>
        </c:scaling>
        <c:axPos val="l"/>
        <c:majorGridlines/>
        <c:numFmt formatCode="General" sourceLinked="1"/>
        <c:tickLblPos val="nextTo"/>
        <c:crossAx val="85850752"/>
        <c:crosses val="autoZero"/>
        <c:crossBetween val="between"/>
      </c:valAx>
    </c:plotArea>
    <c:legend>
      <c:legendPos val="r"/>
      <c:layout/>
    </c:legend>
    <c:plotVisOnly val="1"/>
    <c:dispBlanksAs val="gap"/>
  </c:chart>
  <c:txPr>
    <a:bodyPr/>
    <a:lstStyle/>
    <a:p>
      <a:pPr>
        <a:defRPr sz="900"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de-DE"/>
    </a:p>
  </c:txPr>
  <c:printSettings>
    <c:headerFooter/>
    <c:pageMargins b="0.78740157499999996" l="0.7000000000000004" r="0.7000000000000004" t="0.78740157499999996" header="0.30000000000000021" footer="0.3000000000000002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s://www.gruenderlexikon.de" TargetMode="External"/><Relationship Id="rId1" Type="http://schemas.openxmlformats.org/officeDocument/2006/relationships/chart" Target="../charts/chart1.xml"/><Relationship Id="rId5" Type="http://schemas.openxmlformats.org/officeDocument/2006/relationships/image" Target="../media/image2.png"/><Relationship Id="rId4" Type="http://schemas.openxmlformats.org/officeDocument/2006/relationships/hyperlink" Target="https://www.facebook.com/gruenderlexiko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cebook.com/gruenderlexikon/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www.gruenderlexikon.de" TargetMode="Externa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cebook.com/gruenderlexikon/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www.gruenderlexikon.de" TargetMode="Externa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acebook.com/gruenderlexikon/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www.gruenderlexikon.de" TargetMode="External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ruenderlexikon.de" TargetMode="External"/><Relationship Id="rId2" Type="http://schemas.openxmlformats.org/officeDocument/2006/relationships/image" Target="../media/image2.png"/><Relationship Id="rId1" Type="http://schemas.openxmlformats.org/officeDocument/2006/relationships/hyperlink" Target="https://www.facebook.com/gruenderlexikon/" TargetMode="Externa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85724</xdr:rowOff>
    </xdr:from>
    <xdr:to>
      <xdr:col>8</xdr:col>
      <xdr:colOff>757425</xdr:colOff>
      <xdr:row>49</xdr:row>
      <xdr:rowOff>159374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171452</xdr:colOff>
      <xdr:row>0</xdr:row>
      <xdr:rowOff>0</xdr:rowOff>
    </xdr:from>
    <xdr:to>
      <xdr:col>8</xdr:col>
      <xdr:colOff>724046</xdr:colOff>
      <xdr:row>2</xdr:row>
      <xdr:rowOff>5475</xdr:rowOff>
    </xdr:to>
    <xdr:pic>
      <xdr:nvPicPr>
        <xdr:cNvPr id="3" name="Рисунок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724277" y="0"/>
          <a:ext cx="2362344" cy="396000"/>
        </a:xfrm>
        <a:prstGeom prst="rect">
          <a:avLst/>
        </a:prstGeom>
      </xdr:spPr>
    </xdr:pic>
    <xdr:clientData/>
  </xdr:twoCellAnchor>
  <xdr:twoCellAnchor editAs="oneCell">
    <xdr:from>
      <xdr:col>8</xdr:col>
      <xdr:colOff>390525</xdr:colOff>
      <xdr:row>2</xdr:row>
      <xdr:rowOff>9525</xdr:rowOff>
    </xdr:from>
    <xdr:to>
      <xdr:col>8</xdr:col>
      <xdr:colOff>714525</xdr:colOff>
      <xdr:row>4</xdr:row>
      <xdr:rowOff>9675</xdr:rowOff>
    </xdr:to>
    <xdr:pic>
      <xdr:nvPicPr>
        <xdr:cNvPr id="4" name="Рисунок 3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753100" y="400050"/>
          <a:ext cx="324000" cy="32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0</xdr:row>
      <xdr:rowOff>0</xdr:rowOff>
    </xdr:from>
    <xdr:to>
      <xdr:col>10</xdr:col>
      <xdr:colOff>390669</xdr:colOff>
      <xdr:row>1</xdr:row>
      <xdr:rowOff>167400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848600" y="0"/>
          <a:ext cx="2362344" cy="396000"/>
        </a:xfrm>
        <a:prstGeom prst="rect">
          <a:avLst/>
        </a:prstGeom>
      </xdr:spPr>
    </xdr:pic>
    <xdr:clientData/>
  </xdr:twoCellAnchor>
  <xdr:twoCellAnchor editAs="oneCell">
    <xdr:from>
      <xdr:col>8</xdr:col>
      <xdr:colOff>133350</xdr:colOff>
      <xdr:row>33</xdr:row>
      <xdr:rowOff>0</xdr:rowOff>
    </xdr:from>
    <xdr:to>
      <xdr:col>10</xdr:col>
      <xdr:colOff>419244</xdr:colOff>
      <xdr:row>35</xdr:row>
      <xdr:rowOff>15000</xdr:rowOff>
    </xdr:to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877175" y="6324600"/>
          <a:ext cx="2362344" cy="396000"/>
        </a:xfrm>
        <a:prstGeom prst="rect">
          <a:avLst/>
        </a:prstGeom>
      </xdr:spPr>
    </xdr:pic>
    <xdr:clientData/>
  </xdr:twoCellAnchor>
  <xdr:twoCellAnchor editAs="oneCell">
    <xdr:from>
      <xdr:col>8</xdr:col>
      <xdr:colOff>161925</xdr:colOff>
      <xdr:row>66</xdr:row>
      <xdr:rowOff>9525</xdr:rowOff>
    </xdr:from>
    <xdr:to>
      <xdr:col>11</xdr:col>
      <xdr:colOff>144</xdr:colOff>
      <xdr:row>68</xdr:row>
      <xdr:rowOff>24525</xdr:rowOff>
    </xdr:to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905750" y="12620625"/>
          <a:ext cx="2362344" cy="396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104775</xdr:colOff>
      <xdr:row>1</xdr:row>
      <xdr:rowOff>142875</xdr:rowOff>
    </xdr:from>
    <xdr:to>
      <xdr:col>11</xdr:col>
      <xdr:colOff>150</xdr:colOff>
      <xdr:row>3</xdr:row>
      <xdr:rowOff>85875</xdr:rowOff>
    </xdr:to>
    <xdr:pic>
      <xdr:nvPicPr>
        <xdr:cNvPr id="5" name="Рисунок 4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25050" y="371475"/>
          <a:ext cx="324000" cy="324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123825</xdr:colOff>
      <xdr:row>34</xdr:row>
      <xdr:rowOff>180975</xdr:rowOff>
    </xdr:from>
    <xdr:to>
      <xdr:col>11</xdr:col>
      <xdr:colOff>150</xdr:colOff>
      <xdr:row>36</xdr:row>
      <xdr:rowOff>123975</xdr:rowOff>
    </xdr:to>
    <xdr:pic>
      <xdr:nvPicPr>
        <xdr:cNvPr id="6" name="Рисунок 5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944100" y="6696075"/>
          <a:ext cx="333525" cy="324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133350</xdr:colOff>
      <xdr:row>68</xdr:row>
      <xdr:rowOff>0</xdr:rowOff>
    </xdr:from>
    <xdr:to>
      <xdr:col>11</xdr:col>
      <xdr:colOff>150</xdr:colOff>
      <xdr:row>69</xdr:row>
      <xdr:rowOff>133500</xdr:rowOff>
    </xdr:to>
    <xdr:pic>
      <xdr:nvPicPr>
        <xdr:cNvPr id="7" name="Рисунок 6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53625" y="12992100"/>
          <a:ext cx="324000" cy="32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0</xdr:row>
      <xdr:rowOff>0</xdr:rowOff>
    </xdr:from>
    <xdr:to>
      <xdr:col>10</xdr:col>
      <xdr:colOff>390669</xdr:colOff>
      <xdr:row>1</xdr:row>
      <xdr:rowOff>167400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858125" y="0"/>
          <a:ext cx="2362344" cy="396000"/>
        </a:xfrm>
        <a:prstGeom prst="rect">
          <a:avLst/>
        </a:prstGeom>
      </xdr:spPr>
    </xdr:pic>
    <xdr:clientData/>
  </xdr:twoCellAnchor>
  <xdr:twoCellAnchor editAs="oneCell">
    <xdr:from>
      <xdr:col>8</xdr:col>
      <xdr:colOff>133350</xdr:colOff>
      <xdr:row>33</xdr:row>
      <xdr:rowOff>0</xdr:rowOff>
    </xdr:from>
    <xdr:to>
      <xdr:col>10</xdr:col>
      <xdr:colOff>419244</xdr:colOff>
      <xdr:row>35</xdr:row>
      <xdr:rowOff>15000</xdr:rowOff>
    </xdr:to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886700" y="6324600"/>
          <a:ext cx="2362344" cy="396000"/>
        </a:xfrm>
        <a:prstGeom prst="rect">
          <a:avLst/>
        </a:prstGeom>
      </xdr:spPr>
    </xdr:pic>
    <xdr:clientData/>
  </xdr:twoCellAnchor>
  <xdr:twoCellAnchor editAs="oneCell">
    <xdr:from>
      <xdr:col>8</xdr:col>
      <xdr:colOff>161925</xdr:colOff>
      <xdr:row>66</xdr:row>
      <xdr:rowOff>9525</xdr:rowOff>
    </xdr:from>
    <xdr:to>
      <xdr:col>11</xdr:col>
      <xdr:colOff>144</xdr:colOff>
      <xdr:row>68</xdr:row>
      <xdr:rowOff>24525</xdr:rowOff>
    </xdr:to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915275" y="12620625"/>
          <a:ext cx="2371869" cy="396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104775</xdr:colOff>
      <xdr:row>1</xdr:row>
      <xdr:rowOff>142875</xdr:rowOff>
    </xdr:from>
    <xdr:to>
      <xdr:col>11</xdr:col>
      <xdr:colOff>150</xdr:colOff>
      <xdr:row>3</xdr:row>
      <xdr:rowOff>85875</xdr:rowOff>
    </xdr:to>
    <xdr:pic>
      <xdr:nvPicPr>
        <xdr:cNvPr id="5" name="Рисунок 4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34575" y="371475"/>
          <a:ext cx="352575" cy="324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123825</xdr:colOff>
      <xdr:row>34</xdr:row>
      <xdr:rowOff>180975</xdr:rowOff>
    </xdr:from>
    <xdr:to>
      <xdr:col>11</xdr:col>
      <xdr:colOff>150</xdr:colOff>
      <xdr:row>36</xdr:row>
      <xdr:rowOff>123975</xdr:rowOff>
    </xdr:to>
    <xdr:pic>
      <xdr:nvPicPr>
        <xdr:cNvPr id="6" name="Рисунок 5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953625" y="6696075"/>
          <a:ext cx="333525" cy="324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133350</xdr:colOff>
      <xdr:row>68</xdr:row>
      <xdr:rowOff>0</xdr:rowOff>
    </xdr:from>
    <xdr:to>
      <xdr:col>11</xdr:col>
      <xdr:colOff>150</xdr:colOff>
      <xdr:row>69</xdr:row>
      <xdr:rowOff>133500</xdr:rowOff>
    </xdr:to>
    <xdr:pic>
      <xdr:nvPicPr>
        <xdr:cNvPr id="7" name="Рисунок 6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3150" y="12992100"/>
          <a:ext cx="324000" cy="324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0</xdr:row>
      <xdr:rowOff>0</xdr:rowOff>
    </xdr:from>
    <xdr:to>
      <xdr:col>10</xdr:col>
      <xdr:colOff>390669</xdr:colOff>
      <xdr:row>1</xdr:row>
      <xdr:rowOff>167400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858125" y="0"/>
          <a:ext cx="2362344" cy="396000"/>
        </a:xfrm>
        <a:prstGeom prst="rect">
          <a:avLst/>
        </a:prstGeom>
      </xdr:spPr>
    </xdr:pic>
    <xdr:clientData/>
  </xdr:twoCellAnchor>
  <xdr:twoCellAnchor editAs="oneCell">
    <xdr:from>
      <xdr:col>8</xdr:col>
      <xdr:colOff>133350</xdr:colOff>
      <xdr:row>33</xdr:row>
      <xdr:rowOff>0</xdr:rowOff>
    </xdr:from>
    <xdr:to>
      <xdr:col>10</xdr:col>
      <xdr:colOff>419244</xdr:colOff>
      <xdr:row>35</xdr:row>
      <xdr:rowOff>15000</xdr:rowOff>
    </xdr:to>
    <xdr:pic>
      <xdr:nvPicPr>
        <xdr:cNvPr id="3" name="Рисунок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886700" y="6324600"/>
          <a:ext cx="2362344" cy="396000"/>
        </a:xfrm>
        <a:prstGeom prst="rect">
          <a:avLst/>
        </a:prstGeom>
      </xdr:spPr>
    </xdr:pic>
    <xdr:clientData/>
  </xdr:twoCellAnchor>
  <xdr:twoCellAnchor editAs="oneCell">
    <xdr:from>
      <xdr:col>8</xdr:col>
      <xdr:colOff>161925</xdr:colOff>
      <xdr:row>66</xdr:row>
      <xdr:rowOff>9525</xdr:rowOff>
    </xdr:from>
    <xdr:to>
      <xdr:col>11</xdr:col>
      <xdr:colOff>144</xdr:colOff>
      <xdr:row>68</xdr:row>
      <xdr:rowOff>24525</xdr:rowOff>
    </xdr:to>
    <xdr:pic>
      <xdr:nvPicPr>
        <xdr:cNvPr id="4" name="Рисунок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7915275" y="12620625"/>
          <a:ext cx="2371869" cy="396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104775</xdr:colOff>
      <xdr:row>1</xdr:row>
      <xdr:rowOff>142875</xdr:rowOff>
    </xdr:from>
    <xdr:to>
      <xdr:col>11</xdr:col>
      <xdr:colOff>150</xdr:colOff>
      <xdr:row>3</xdr:row>
      <xdr:rowOff>85875</xdr:rowOff>
    </xdr:to>
    <xdr:pic>
      <xdr:nvPicPr>
        <xdr:cNvPr id="5" name="Рисунок 4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34575" y="371475"/>
          <a:ext cx="352575" cy="324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123825</xdr:colOff>
      <xdr:row>34</xdr:row>
      <xdr:rowOff>180975</xdr:rowOff>
    </xdr:from>
    <xdr:to>
      <xdr:col>11</xdr:col>
      <xdr:colOff>150</xdr:colOff>
      <xdr:row>36</xdr:row>
      <xdr:rowOff>123975</xdr:rowOff>
    </xdr:to>
    <xdr:pic>
      <xdr:nvPicPr>
        <xdr:cNvPr id="6" name="Рисунок 5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953625" y="6696075"/>
          <a:ext cx="333525" cy="324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133350</xdr:colOff>
      <xdr:row>68</xdr:row>
      <xdr:rowOff>0</xdr:rowOff>
    </xdr:from>
    <xdr:to>
      <xdr:col>11</xdr:col>
      <xdr:colOff>150</xdr:colOff>
      <xdr:row>69</xdr:row>
      <xdr:rowOff>133500</xdr:rowOff>
    </xdr:to>
    <xdr:pic>
      <xdr:nvPicPr>
        <xdr:cNvPr id="7" name="Рисунок 6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963150" y="12992100"/>
          <a:ext cx="324000" cy="324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</xdr:row>
      <xdr:rowOff>161925</xdr:rowOff>
    </xdr:from>
    <xdr:to>
      <xdr:col>8</xdr:col>
      <xdr:colOff>150</xdr:colOff>
      <xdr:row>3</xdr:row>
      <xdr:rowOff>66825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48375" y="390525"/>
          <a:ext cx="295425" cy="324000"/>
        </a:xfrm>
        <a:prstGeom prst="rect">
          <a:avLst/>
        </a:prstGeom>
      </xdr:spPr>
    </xdr:pic>
    <xdr:clientData/>
  </xdr:twoCellAnchor>
  <xdr:twoCellAnchor editAs="oneCell">
    <xdr:from>
      <xdr:col>4</xdr:col>
      <xdr:colOff>981075</xdr:colOff>
      <xdr:row>0</xdr:row>
      <xdr:rowOff>0</xdr:rowOff>
    </xdr:from>
    <xdr:to>
      <xdr:col>7</xdr:col>
      <xdr:colOff>695469</xdr:colOff>
      <xdr:row>2</xdr:row>
      <xdr:rowOff>15000</xdr:rowOff>
    </xdr:to>
    <xdr:pic>
      <xdr:nvPicPr>
        <xdr:cNvPr id="3" name="Рисунок 2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914775" y="0"/>
          <a:ext cx="2343294" cy="3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ruenderlexikon.de/checkliste/informieren/marktanalyse/branchendaten-marktdaten/?utm_source=Excel&amp;utm_medium=standortanalyse&amp;utm_campaign=Dokumente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www.gruenderlexikon.de/checkliste/informieren/marktanalyse/zielgruppenanalyse/?utm_source=Excel&amp;utm_medium=standortanalyse&amp;utm_campaign=Dokumente" TargetMode="External"/><Relationship Id="rId1" Type="http://schemas.openxmlformats.org/officeDocument/2006/relationships/hyperlink" Target="https://www.gruenderlexikon.de/checkliste/informieren/marktanalyse/wettbewerbsanalyse/?utm_source=Excel&amp;utm_medium=standortanalyse&amp;utm_campaign=Dokumente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ruenderlexikon.de/checkliste/informieren/marktanalyse/branchendaten-marktdaten/?utm_source=Excel&amp;utm_medium=standortanalyse&amp;utm_campaign=Dokumente" TargetMode="External"/><Relationship Id="rId2" Type="http://schemas.openxmlformats.org/officeDocument/2006/relationships/hyperlink" Target="https://www.gruenderlexikon.de/checkliste/informieren/marktanalyse/zielgruppenanalyse/?utm_source=Excel&amp;utm_medium=standortanalyse&amp;utm_campaign=Dokumente" TargetMode="External"/><Relationship Id="rId1" Type="http://schemas.openxmlformats.org/officeDocument/2006/relationships/hyperlink" Target="https://www.gruenderlexikon.de/checkliste/informieren/marktanalyse/wettbewerbsanalyse/?utm_source=Excel&amp;utm_medium=standortanalyse&amp;utm_campaign=Dokumente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ruenderlexikon.de/checkliste/informieren/marktanalyse/branchendaten-marktdaten/?utm_source=Excel&amp;utm_medium=standortanalyse&amp;utm_campaign=Dokumente" TargetMode="External"/><Relationship Id="rId2" Type="http://schemas.openxmlformats.org/officeDocument/2006/relationships/hyperlink" Target="https://www.gruenderlexikon.de/checkliste/informieren/marktanalyse/zielgruppenanalyse/?utm_source=Excel&amp;utm_medium=standortanalyse&amp;utm_campaign=Dokumente" TargetMode="External"/><Relationship Id="rId1" Type="http://schemas.openxmlformats.org/officeDocument/2006/relationships/hyperlink" Target="https://www.gruenderlexikon.de/checkliste/informieren/marktanalyse/wettbewerbsanalyse/?utm_source=Excel&amp;utm_medium=standortanalyse&amp;utm_campaign=Dokumente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ruenderlexikon.de/checkliste/informieren/marktanalyse/branchendaten-marktdaten/?utm_source=Excel&amp;utm_medium=standortanalyse&amp;utm_campaign=Dokumente" TargetMode="External"/><Relationship Id="rId2" Type="http://schemas.openxmlformats.org/officeDocument/2006/relationships/hyperlink" Target="https://www.gruenderlexikon.de/checkliste/informieren/marktanalyse/zielgruppenanalyse/?utm_source=Excel&amp;utm_medium=standortanalyse&amp;utm_campaign=Dokumente" TargetMode="External"/><Relationship Id="rId1" Type="http://schemas.openxmlformats.org/officeDocument/2006/relationships/hyperlink" Target="https://www.gruenderlexikon.de/checkliste/informieren/marktanalyse/wettbewerbsanalyse/?utm_source=Excel&amp;utm_medium=standortanalyse&amp;utm_campaign=Dokumente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ruenderlexikon.de/checkliste/informieren/marktanalyse/branchendaten-marktdaten/?utm_source=Excel&amp;utm_medium=standortanalyse&amp;utm_campaign=Dokumente" TargetMode="External"/><Relationship Id="rId2" Type="http://schemas.openxmlformats.org/officeDocument/2006/relationships/hyperlink" Target="https://www.gruenderlexikon.de/checkliste/informieren/marktanalyse/zielgruppenanalyse/?utm_source=Excel&amp;utm_medium=standortanalyse&amp;utm_campaign=Dokumente" TargetMode="External"/><Relationship Id="rId1" Type="http://schemas.openxmlformats.org/officeDocument/2006/relationships/hyperlink" Target="https://www.gruenderlexikon.de/checkliste/informieren/marktanalyse/wettbewerbsanalyse/?utm_source=Excel&amp;utm_medium=standortanalyse&amp;utm_campaign=Dokumente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showGridLines="0" tabSelected="1" view="pageLayout" zoomScaleNormal="100" workbookViewId="0">
      <selection activeCell="A57" sqref="A57:XFD58"/>
    </sheetView>
  </sheetViews>
  <sheetFormatPr baseColWidth="10" defaultColWidth="11.42578125" defaultRowHeight="12.75"/>
  <cols>
    <col min="1" max="1" width="29.28515625" style="1" customWidth="1"/>
    <col min="2" max="2" width="2.28515625" style="1" customWidth="1"/>
    <col min="3" max="3" width="16.28515625" style="1" customWidth="1"/>
    <col min="4" max="4" width="1.85546875" style="1" customWidth="1"/>
    <col min="5" max="5" width="10.42578125" style="1" customWidth="1"/>
    <col min="6" max="6" width="2.42578125" style="1" customWidth="1"/>
    <col min="7" max="7" width="10.28515625" style="1" customWidth="1"/>
    <col min="8" max="8" width="2.28515625" style="1" customWidth="1"/>
    <col min="9" max="9" width="11" style="1" customWidth="1"/>
    <col min="10" max="16384" width="11.42578125" style="1"/>
  </cols>
  <sheetData>
    <row r="1" spans="1:9" ht="18">
      <c r="A1" s="22" t="s">
        <v>93</v>
      </c>
      <c r="B1" s="2"/>
      <c r="C1" s="2"/>
      <c r="D1" s="2"/>
      <c r="E1" s="2"/>
      <c r="F1" s="2"/>
      <c r="G1" s="2"/>
      <c r="H1" s="2"/>
      <c r="I1" s="2"/>
    </row>
    <row r="2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2" t="s">
        <v>115</v>
      </c>
      <c r="B3" s="2"/>
      <c r="C3" s="2"/>
      <c r="D3" s="2"/>
      <c r="E3" s="2"/>
      <c r="F3" s="2"/>
      <c r="G3" s="2"/>
      <c r="H3" s="2"/>
      <c r="I3" s="2"/>
    </row>
    <row r="4" spans="1:9">
      <c r="A4" s="2" t="s">
        <v>116</v>
      </c>
      <c r="B4" s="2"/>
      <c r="C4" s="2"/>
      <c r="D4" s="2"/>
      <c r="E4" s="2"/>
      <c r="F4" s="2"/>
      <c r="G4" s="2"/>
      <c r="H4" s="2"/>
      <c r="I4" s="2"/>
    </row>
    <row r="5" spans="1:9" ht="15">
      <c r="A5"/>
      <c r="B5" s="2"/>
      <c r="C5" s="2"/>
      <c r="D5" s="2"/>
      <c r="E5" s="2"/>
      <c r="F5" s="2"/>
      <c r="G5" s="2"/>
      <c r="H5" s="2"/>
      <c r="I5" s="2"/>
    </row>
    <row r="6" spans="1:9">
      <c r="A6" s="2" t="s">
        <v>117</v>
      </c>
      <c r="B6" s="2"/>
      <c r="C6" s="2"/>
      <c r="D6" s="2"/>
      <c r="E6" s="2"/>
      <c r="F6" s="2"/>
      <c r="G6" s="2"/>
      <c r="H6" s="2"/>
      <c r="I6" s="2"/>
    </row>
    <row r="7" spans="1:9">
      <c r="A7" s="2" t="s">
        <v>118</v>
      </c>
      <c r="B7" s="2"/>
      <c r="C7" s="2"/>
      <c r="D7" s="2"/>
      <c r="E7" s="2"/>
      <c r="F7" s="2"/>
      <c r="G7" s="2"/>
      <c r="H7" s="2"/>
      <c r="I7" s="2"/>
    </row>
    <row r="8" spans="1:9">
      <c r="A8" s="2" t="s">
        <v>119</v>
      </c>
      <c r="B8" s="2"/>
      <c r="C8" s="2"/>
      <c r="D8" s="2"/>
      <c r="E8" s="2"/>
      <c r="F8" s="2"/>
      <c r="G8" s="2"/>
      <c r="H8" s="2"/>
      <c r="I8" s="2"/>
    </row>
    <row r="9" spans="1:9">
      <c r="A9" s="2" t="s">
        <v>108</v>
      </c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 t="s">
        <v>102</v>
      </c>
      <c r="B11" s="2"/>
      <c r="C11" s="2"/>
      <c r="D11" s="2"/>
      <c r="E11" s="2"/>
      <c r="F11" s="2"/>
      <c r="G11" s="2"/>
      <c r="H11" s="2"/>
      <c r="I11" s="2"/>
    </row>
    <row r="12" spans="1:9">
      <c r="A12" s="2" t="s">
        <v>101</v>
      </c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16" t="s">
        <v>80</v>
      </c>
      <c r="B14" s="17"/>
      <c r="C14" s="17" t="s">
        <v>81</v>
      </c>
      <c r="D14" s="17"/>
      <c r="E14" s="17" t="s">
        <v>74</v>
      </c>
      <c r="F14" s="17"/>
      <c r="G14" s="17" t="s">
        <v>75</v>
      </c>
      <c r="H14" s="17"/>
      <c r="I14" s="18" t="s">
        <v>76</v>
      </c>
    </row>
    <row r="15" spans="1:9">
      <c r="A15" s="3"/>
      <c r="B15" s="2"/>
      <c r="C15" s="2" t="s">
        <v>87</v>
      </c>
      <c r="D15" s="2"/>
      <c r="E15" s="2" t="s">
        <v>89</v>
      </c>
      <c r="F15" s="2"/>
      <c r="G15" s="2"/>
      <c r="H15" s="2"/>
      <c r="I15" s="4"/>
    </row>
    <row r="16" spans="1:9">
      <c r="A16" s="3"/>
      <c r="B16" s="2"/>
      <c r="C16" s="2" t="s">
        <v>88</v>
      </c>
      <c r="D16" s="2"/>
      <c r="E16" s="2" t="s">
        <v>90</v>
      </c>
      <c r="F16" s="2"/>
      <c r="G16" s="2"/>
      <c r="H16" s="2"/>
      <c r="I16" s="4"/>
    </row>
    <row r="17" spans="1:9">
      <c r="A17" s="7" t="s">
        <v>106</v>
      </c>
      <c r="B17" s="2"/>
      <c r="C17" s="9">
        <v>3</v>
      </c>
      <c r="D17" s="2"/>
      <c r="E17" s="9">
        <v>9</v>
      </c>
      <c r="F17" s="11"/>
      <c r="G17" s="9">
        <v>5</v>
      </c>
      <c r="H17" s="11"/>
      <c r="I17" s="14">
        <v>1</v>
      </c>
    </row>
    <row r="18" spans="1:9">
      <c r="A18" s="7" t="s">
        <v>95</v>
      </c>
      <c r="B18" s="2"/>
      <c r="C18" s="9">
        <v>3</v>
      </c>
      <c r="D18" s="2"/>
      <c r="E18" s="9">
        <v>7</v>
      </c>
      <c r="F18" s="11"/>
      <c r="G18" s="9">
        <v>5</v>
      </c>
      <c r="H18" s="12"/>
      <c r="I18" s="14">
        <v>8</v>
      </c>
    </row>
    <row r="19" spans="1:9">
      <c r="A19" s="7" t="s">
        <v>91</v>
      </c>
      <c r="B19" s="2"/>
      <c r="C19" s="9">
        <v>2</v>
      </c>
      <c r="D19" s="2"/>
      <c r="E19" s="9">
        <v>4</v>
      </c>
      <c r="F19" s="11"/>
      <c r="G19" s="9">
        <v>5</v>
      </c>
      <c r="H19" s="11"/>
      <c r="I19" s="14">
        <v>2</v>
      </c>
    </row>
    <row r="20" spans="1:9">
      <c r="A20" s="7" t="s">
        <v>82</v>
      </c>
      <c r="B20" s="2"/>
      <c r="C20" s="9">
        <v>2</v>
      </c>
      <c r="D20" s="2"/>
      <c r="E20" s="9">
        <v>1</v>
      </c>
      <c r="F20" s="11"/>
      <c r="G20" s="9">
        <v>6</v>
      </c>
      <c r="H20" s="11"/>
      <c r="I20" s="14">
        <v>4</v>
      </c>
    </row>
    <row r="21" spans="1:9">
      <c r="A21" s="7" t="s">
        <v>83</v>
      </c>
      <c r="B21" s="2"/>
      <c r="C21" s="9">
        <v>3</v>
      </c>
      <c r="D21" s="2"/>
      <c r="E21" s="9">
        <v>4</v>
      </c>
      <c r="F21" s="11"/>
      <c r="G21" s="9">
        <v>6</v>
      </c>
      <c r="H21" s="11"/>
      <c r="I21" s="14">
        <v>5</v>
      </c>
    </row>
    <row r="22" spans="1:9">
      <c r="A22" s="7" t="s">
        <v>92</v>
      </c>
      <c r="B22" s="2"/>
      <c r="C22" s="9">
        <v>2</v>
      </c>
      <c r="D22" s="2"/>
      <c r="E22" s="9">
        <v>1</v>
      </c>
      <c r="F22" s="11"/>
      <c r="G22" s="9">
        <v>8</v>
      </c>
      <c r="H22" s="11"/>
      <c r="I22" s="14">
        <v>7</v>
      </c>
    </row>
    <row r="23" spans="1:9">
      <c r="A23" s="7" t="s">
        <v>94</v>
      </c>
      <c r="B23" s="2"/>
      <c r="C23" s="9">
        <v>1</v>
      </c>
      <c r="D23" s="2"/>
      <c r="E23" s="9">
        <v>2</v>
      </c>
      <c r="F23" s="11"/>
      <c r="G23" s="9">
        <v>7</v>
      </c>
      <c r="H23" s="11"/>
      <c r="I23" s="14">
        <v>9</v>
      </c>
    </row>
    <row r="24" spans="1:9">
      <c r="A24" s="7" t="s">
        <v>86</v>
      </c>
      <c r="B24" s="2"/>
      <c r="C24" s="9">
        <v>2</v>
      </c>
      <c r="D24" s="2"/>
      <c r="E24" s="9">
        <v>8</v>
      </c>
      <c r="F24" s="11"/>
      <c r="G24" s="9">
        <v>1</v>
      </c>
      <c r="H24" s="11"/>
      <c r="I24" s="14">
        <v>3</v>
      </c>
    </row>
    <row r="25" spans="1:9">
      <c r="A25" s="7" t="s">
        <v>84</v>
      </c>
      <c r="B25" s="2"/>
      <c r="C25" s="9">
        <v>2</v>
      </c>
      <c r="D25" s="2"/>
      <c r="E25" s="9">
        <v>5</v>
      </c>
      <c r="F25" s="11"/>
      <c r="G25" s="9">
        <v>1</v>
      </c>
      <c r="H25" s="11"/>
      <c r="I25" s="14">
        <v>4</v>
      </c>
    </row>
    <row r="26" spans="1:9">
      <c r="A26" s="5" t="s">
        <v>85</v>
      </c>
      <c r="B26" s="6"/>
      <c r="C26" s="10">
        <v>1</v>
      </c>
      <c r="D26" s="6"/>
      <c r="E26" s="10">
        <v>4</v>
      </c>
      <c r="F26" s="13"/>
      <c r="G26" s="10">
        <v>1</v>
      </c>
      <c r="H26" s="13"/>
      <c r="I26" s="15">
        <v>2</v>
      </c>
    </row>
    <row r="29" spans="1:9">
      <c r="E29" s="1" t="str">
        <f>E14</f>
        <v>Standort A</v>
      </c>
      <c r="G29" s="1" t="str">
        <f t="shared" ref="G29:I29" si="0">G14</f>
        <v>Standort B</v>
      </c>
      <c r="I29" s="1" t="str">
        <f t="shared" si="0"/>
        <v>Standort C</v>
      </c>
    </row>
    <row r="30" spans="1:9">
      <c r="D30" s="1" t="str">
        <f>A17</f>
        <v>Einzugsgebiet</v>
      </c>
      <c r="E30" s="1">
        <f>IF(E17&lt;&gt;"",E17*C17,0)</f>
        <v>27</v>
      </c>
      <c r="G30" s="1">
        <f>IF(G17&lt;&gt;"",G17*C17,0)</f>
        <v>15</v>
      </c>
      <c r="I30" s="1">
        <f>IF(I17&lt;&gt;"",I17*C17,0)</f>
        <v>3</v>
      </c>
    </row>
    <row r="31" spans="1:9">
      <c r="D31" s="1" t="str">
        <f t="shared" ref="D31:D39" si="1">A18</f>
        <v>Kaufkraft des Einzugsgebietes</v>
      </c>
      <c r="E31" s="1">
        <f t="shared" ref="E31:E39" si="2">IF(E18&lt;&gt;"",E18*C18,0)</f>
        <v>21</v>
      </c>
      <c r="G31" s="1">
        <f t="shared" ref="G31:G39" si="3">IF(G18&lt;&gt;"",G18*C18,0)</f>
        <v>15</v>
      </c>
      <c r="I31" s="1">
        <f t="shared" ref="I31:I39" si="4">IF(I18&lt;&gt;"",I18*C18,0)</f>
        <v>24</v>
      </c>
    </row>
    <row r="32" spans="1:9">
      <c r="D32" s="1" t="str">
        <f t="shared" si="1"/>
        <v>Kaufkraftzufluss / Laufkundschaft</v>
      </c>
      <c r="E32" s="1">
        <f t="shared" si="2"/>
        <v>8</v>
      </c>
      <c r="G32" s="1">
        <f t="shared" si="3"/>
        <v>10</v>
      </c>
      <c r="I32" s="1">
        <f t="shared" si="4"/>
        <v>4</v>
      </c>
    </row>
    <row r="33" spans="4:9">
      <c r="D33" s="1" t="str">
        <f t="shared" si="1"/>
        <v>Parkmöglichkeiten</v>
      </c>
      <c r="E33" s="1">
        <f t="shared" si="2"/>
        <v>2</v>
      </c>
      <c r="G33" s="1">
        <f t="shared" si="3"/>
        <v>12</v>
      </c>
      <c r="I33" s="1">
        <f t="shared" si="4"/>
        <v>8</v>
      </c>
    </row>
    <row r="34" spans="4:9">
      <c r="D34" s="1" t="str">
        <f t="shared" si="1"/>
        <v>Konkurrenten</v>
      </c>
      <c r="E34" s="1">
        <f t="shared" si="2"/>
        <v>12</v>
      </c>
      <c r="G34" s="1">
        <f t="shared" si="3"/>
        <v>18</v>
      </c>
      <c r="I34" s="1">
        <f t="shared" si="4"/>
        <v>15</v>
      </c>
    </row>
    <row r="35" spans="4:9">
      <c r="D35" s="1" t="str">
        <f t="shared" si="1"/>
        <v>Kundenmagnete / Frequenzbringer</v>
      </c>
      <c r="E35" s="1">
        <f t="shared" si="2"/>
        <v>2</v>
      </c>
      <c r="G35" s="1">
        <f t="shared" si="3"/>
        <v>16</v>
      </c>
      <c r="I35" s="1">
        <f t="shared" si="4"/>
        <v>14</v>
      </c>
    </row>
    <row r="36" spans="4:9">
      <c r="D36" s="1" t="str">
        <f t="shared" si="1"/>
        <v>Mietpreise, Nebenkosten</v>
      </c>
      <c r="E36" s="1">
        <f t="shared" si="2"/>
        <v>2</v>
      </c>
      <c r="G36" s="1">
        <f t="shared" si="3"/>
        <v>7</v>
      </c>
      <c r="I36" s="1">
        <f t="shared" si="4"/>
        <v>9</v>
      </c>
    </row>
    <row r="37" spans="4:9">
      <c r="D37" s="1" t="str">
        <f t="shared" si="1"/>
        <v>Anlieferungen für Lieferanten</v>
      </c>
      <c r="E37" s="1">
        <f t="shared" si="2"/>
        <v>16</v>
      </c>
      <c r="G37" s="1">
        <f t="shared" si="3"/>
        <v>2</v>
      </c>
      <c r="I37" s="1">
        <f t="shared" si="4"/>
        <v>6</v>
      </c>
    </row>
    <row r="38" spans="4:9">
      <c r="D38" s="1" t="str">
        <f t="shared" si="1"/>
        <v>Einkaufspreise</v>
      </c>
      <c r="E38" s="1">
        <f t="shared" si="2"/>
        <v>10</v>
      </c>
      <c r="G38" s="1">
        <f t="shared" si="3"/>
        <v>2</v>
      </c>
      <c r="I38" s="1">
        <f t="shared" si="4"/>
        <v>8</v>
      </c>
    </row>
    <row r="39" spans="4:9">
      <c r="D39" s="1" t="str">
        <f t="shared" si="1"/>
        <v>Verkehrsanbindung</v>
      </c>
      <c r="E39" s="1">
        <f t="shared" si="2"/>
        <v>4</v>
      </c>
      <c r="G39" s="1">
        <f t="shared" si="3"/>
        <v>1</v>
      </c>
      <c r="I39" s="1">
        <f t="shared" si="4"/>
        <v>2</v>
      </c>
    </row>
    <row r="40" spans="4:9">
      <c r="E40" s="1">
        <f>SUM(E30:E39)</f>
        <v>104</v>
      </c>
      <c r="G40" s="1">
        <f>SUM(G30:G39)</f>
        <v>98</v>
      </c>
      <c r="I40" s="1">
        <f>SUM(I30:I39)</f>
        <v>93</v>
      </c>
    </row>
    <row r="52" spans="1:9" ht="15">
      <c r="A52" s="85" t="s">
        <v>107</v>
      </c>
      <c r="B52" s="86"/>
      <c r="C52" s="86"/>
      <c r="D52" s="86"/>
      <c r="E52" s="86"/>
      <c r="F52" s="86"/>
      <c r="G52" s="86"/>
      <c r="H52" s="86"/>
      <c r="I52" s="86"/>
    </row>
    <row r="53" spans="1:9" ht="15">
      <c r="A53" s="1" t="s">
        <v>96</v>
      </c>
      <c r="I53" s="87" t="s">
        <v>97</v>
      </c>
    </row>
    <row r="54" spans="1:9" ht="15">
      <c r="A54" s="1" t="s">
        <v>98</v>
      </c>
      <c r="I54" s="87" t="s">
        <v>97</v>
      </c>
    </row>
    <row r="55" spans="1:9" ht="15">
      <c r="A55" s="1" t="s">
        <v>99</v>
      </c>
      <c r="I55" s="87" t="s">
        <v>97</v>
      </c>
    </row>
  </sheetData>
  <hyperlinks>
    <hyperlink ref="I54" r:id="rId1"/>
    <hyperlink ref="I53" r:id="rId2"/>
    <hyperlink ref="I55" r:id="rId3"/>
  </hyperlinks>
  <pageMargins left="0.7" right="0.7" top="0.75" bottom="0.75" header="0.3" footer="0.3"/>
  <pageSetup paperSize="9" fitToWidth="0" fitToHeight="0" orientation="portrait" r:id="rId4"/>
  <headerFooter>
    <oddHeader>&amp;L&amp;"Verdana,Standard"&amp;12&amp;K00-031&amp;A&amp;RVersion 1.4</oddHeader>
  </headerFooter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03"/>
  <sheetViews>
    <sheetView showGridLines="0" view="pageLayout" zoomScaleNormal="100" workbookViewId="0">
      <selection activeCell="A100" sqref="A100:I103"/>
    </sheetView>
  </sheetViews>
  <sheetFormatPr baseColWidth="10" defaultColWidth="11.42578125" defaultRowHeight="15"/>
  <cols>
    <col min="1" max="1" width="4.5703125" style="1" customWidth="1"/>
    <col min="2" max="2" width="14.28515625" style="1" customWidth="1"/>
    <col min="3" max="3" width="18.7109375" style="1" customWidth="1"/>
    <col min="4" max="4" width="13.85546875" style="1" customWidth="1"/>
    <col min="5" max="5" width="17" style="1" customWidth="1"/>
    <col min="6" max="6" width="13.5703125" style="1" customWidth="1"/>
    <col min="7" max="7" width="14.7109375" style="1" customWidth="1"/>
    <col min="8" max="9" width="11.42578125" style="1"/>
    <col min="10" max="10" width="17.5703125" style="1" customWidth="1"/>
    <col min="11" max="11" width="6.42578125" style="1" customWidth="1"/>
    <col min="12" max="12" width="11.42578125" style="1"/>
  </cols>
  <sheetData>
    <row r="1" spans="1:11" ht="18">
      <c r="A1" s="21" t="s">
        <v>103</v>
      </c>
    </row>
    <row r="3" spans="1:11">
      <c r="A3" s="50" t="s">
        <v>9</v>
      </c>
      <c r="B3" s="23"/>
      <c r="C3" s="23"/>
      <c r="D3" s="23"/>
      <c r="E3" s="23"/>
      <c r="F3" s="23"/>
      <c r="G3" s="65"/>
      <c r="H3" s="65"/>
      <c r="I3" s="65"/>
      <c r="J3" s="65"/>
      <c r="K3" s="65"/>
    </row>
    <row r="4" spans="1:11">
      <c r="B4" s="1" t="s">
        <v>11</v>
      </c>
    </row>
    <row r="6" spans="1:11">
      <c r="A6" s="50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>
      <c r="B7" s="1" t="s">
        <v>56</v>
      </c>
    </row>
    <row r="8" spans="1:11">
      <c r="C8" s="1" t="s">
        <v>65</v>
      </c>
    </row>
    <row r="9" spans="1:11">
      <c r="C9" s="1" t="s">
        <v>10</v>
      </c>
    </row>
    <row r="10" spans="1:11">
      <c r="B10" s="1" t="s">
        <v>57</v>
      </c>
    </row>
    <row r="12" spans="1:11">
      <c r="A12" s="50" t="s">
        <v>1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>
      <c r="B13" s="1" t="s">
        <v>55</v>
      </c>
    </row>
    <row r="14" spans="1:11">
      <c r="C14" s="20" t="s">
        <v>12</v>
      </c>
    </row>
    <row r="15" spans="1:11">
      <c r="C15" s="1" t="s">
        <v>109</v>
      </c>
    </row>
    <row r="16" spans="1:11">
      <c r="C16" s="1" t="s">
        <v>110</v>
      </c>
    </row>
    <row r="17" spans="1:11">
      <c r="C17" s="26" t="s">
        <v>58</v>
      </c>
      <c r="D17" s="57">
        <v>400</v>
      </c>
    </row>
    <row r="19" spans="1:11">
      <c r="C19" s="1" t="s">
        <v>111</v>
      </c>
    </row>
    <row r="20" spans="1:11">
      <c r="C20" s="1" t="s">
        <v>112</v>
      </c>
    </row>
    <row r="21" spans="1:11">
      <c r="C21" s="95" t="s">
        <v>59</v>
      </c>
      <c r="D21" s="95"/>
      <c r="E21" s="24" t="s">
        <v>50</v>
      </c>
      <c r="F21" s="24" t="s">
        <v>53</v>
      </c>
    </row>
    <row r="22" spans="1:11">
      <c r="C22" s="96">
        <v>500</v>
      </c>
      <c r="D22" s="96"/>
      <c r="E22" s="64">
        <v>50</v>
      </c>
      <c r="F22" s="56">
        <f>C22*E22</f>
        <v>25000</v>
      </c>
    </row>
    <row r="24" spans="1:11">
      <c r="A24" s="50" t="s">
        <v>2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spans="1:11">
      <c r="B25" s="1" t="s">
        <v>113</v>
      </c>
    </row>
    <row r="26" spans="1:11">
      <c r="B26" s="1" t="s">
        <v>114</v>
      </c>
    </row>
    <row r="27" spans="1:11">
      <c r="B27" s="1" t="s">
        <v>13</v>
      </c>
    </row>
    <row r="28" spans="1:11">
      <c r="B28" s="1" t="s">
        <v>14</v>
      </c>
    </row>
    <row r="30" spans="1:11">
      <c r="A30" s="50" t="s">
        <v>3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>
      <c r="B31" s="20" t="s">
        <v>72</v>
      </c>
      <c r="C31" s="20"/>
    </row>
    <row r="32" spans="1:11">
      <c r="B32" s="20" t="s">
        <v>71</v>
      </c>
      <c r="C32" s="20"/>
    </row>
    <row r="33" spans="1:11">
      <c r="B33" s="20" t="s">
        <v>73</v>
      </c>
      <c r="C33" s="20"/>
    </row>
    <row r="34" spans="1:11">
      <c r="B34" s="20"/>
      <c r="C34" s="20"/>
    </row>
    <row r="35" spans="1:11">
      <c r="B35" s="20"/>
      <c r="C35" s="20"/>
    </row>
    <row r="36" spans="1:11">
      <c r="B36" s="20"/>
      <c r="C36" s="20"/>
    </row>
    <row r="38" spans="1:11" ht="15" customHeight="1">
      <c r="A38" s="39"/>
      <c r="B38" s="40" t="s">
        <v>25</v>
      </c>
      <c r="C38" s="41"/>
      <c r="D38" s="42">
        <f>SUM(K42:K61)</f>
        <v>1</v>
      </c>
      <c r="E38" s="89" t="s">
        <v>17</v>
      </c>
      <c r="F38" s="89"/>
      <c r="G38" s="89" t="s">
        <v>70</v>
      </c>
      <c r="H38" s="89"/>
      <c r="I38" s="43" t="s">
        <v>18</v>
      </c>
      <c r="J38" s="44"/>
    </row>
    <row r="39" spans="1:11">
      <c r="A39" s="3"/>
      <c r="B39" s="45"/>
      <c r="C39" s="45"/>
      <c r="D39" s="46"/>
      <c r="E39" s="47">
        <v>0.33</v>
      </c>
      <c r="F39" s="47"/>
      <c r="G39" s="47">
        <v>0.33</v>
      </c>
      <c r="H39" s="47"/>
      <c r="I39" s="47">
        <v>0.33</v>
      </c>
      <c r="J39" s="48"/>
    </row>
    <row r="40" spans="1:11">
      <c r="A40" s="3"/>
      <c r="B40" s="45"/>
      <c r="C40" s="45"/>
      <c r="D40" s="45"/>
      <c r="E40" s="47" t="s">
        <v>19</v>
      </c>
      <c r="F40" s="47"/>
      <c r="G40" s="47" t="s">
        <v>21</v>
      </c>
      <c r="H40" s="47"/>
      <c r="I40" s="47" t="s">
        <v>24</v>
      </c>
      <c r="J40" s="48"/>
    </row>
    <row r="41" spans="1:11" ht="15" customHeight="1">
      <c r="A41" s="3"/>
      <c r="B41" s="29" t="s">
        <v>27</v>
      </c>
      <c r="C41" s="49"/>
      <c r="D41" s="45"/>
      <c r="E41" s="47" t="s">
        <v>20</v>
      </c>
      <c r="F41" s="47"/>
      <c r="G41" s="47" t="s">
        <v>22</v>
      </c>
      <c r="H41" s="47"/>
      <c r="I41" s="47" t="s">
        <v>23</v>
      </c>
      <c r="J41" s="48"/>
      <c r="K41" s="27" t="s">
        <v>79</v>
      </c>
    </row>
    <row r="42" spans="1:11">
      <c r="A42" s="36" t="s">
        <v>28</v>
      </c>
      <c r="B42" s="91" t="s">
        <v>26</v>
      </c>
      <c r="C42" s="91"/>
      <c r="D42" s="30">
        <f t="shared" ref="D42:D61" si="0">(F42+H42+J42)/$D$38</f>
        <v>0.52800000000000002</v>
      </c>
      <c r="E42" s="9">
        <v>2</v>
      </c>
      <c r="F42" s="30">
        <f t="shared" ref="F42:F61" si="1">$E$39*(E42/10)</f>
        <v>6.6000000000000003E-2</v>
      </c>
      <c r="G42" s="9">
        <v>5</v>
      </c>
      <c r="H42" s="30">
        <f t="shared" ref="H42:H61" si="2">$G$39*(G42/10)</f>
        <v>0.16500000000000001</v>
      </c>
      <c r="I42" s="9">
        <v>9</v>
      </c>
      <c r="J42" s="31">
        <f t="shared" ref="J42:J61" si="3">$I$39*(I42/10)</f>
        <v>0.29700000000000004</v>
      </c>
      <c r="K42" s="28">
        <f t="shared" ref="K42:K61" si="4">IF(B42&lt;&gt;"",1,0)</f>
        <v>1</v>
      </c>
    </row>
    <row r="43" spans="1:11">
      <c r="A43" s="37" t="s">
        <v>29</v>
      </c>
      <c r="B43" s="90"/>
      <c r="C43" s="90"/>
      <c r="D43" s="32">
        <f t="shared" si="0"/>
        <v>0</v>
      </c>
      <c r="E43" s="8"/>
      <c r="F43" s="32">
        <f t="shared" si="1"/>
        <v>0</v>
      </c>
      <c r="G43" s="8"/>
      <c r="H43" s="32">
        <f t="shared" si="2"/>
        <v>0</v>
      </c>
      <c r="I43" s="8"/>
      <c r="J43" s="33">
        <f t="shared" si="3"/>
        <v>0</v>
      </c>
      <c r="K43" s="28">
        <f t="shared" si="4"/>
        <v>0</v>
      </c>
    </row>
    <row r="44" spans="1:11">
      <c r="A44" s="37" t="s">
        <v>30</v>
      </c>
      <c r="B44" s="90"/>
      <c r="C44" s="90"/>
      <c r="D44" s="32">
        <f t="shared" si="0"/>
        <v>0</v>
      </c>
      <c r="E44" s="8"/>
      <c r="F44" s="32">
        <f t="shared" si="1"/>
        <v>0</v>
      </c>
      <c r="G44" s="8"/>
      <c r="H44" s="32">
        <f t="shared" si="2"/>
        <v>0</v>
      </c>
      <c r="I44" s="8"/>
      <c r="J44" s="33">
        <f t="shared" si="3"/>
        <v>0</v>
      </c>
      <c r="K44" s="28">
        <f t="shared" si="4"/>
        <v>0</v>
      </c>
    </row>
    <row r="45" spans="1:11">
      <c r="A45" s="37" t="s">
        <v>31</v>
      </c>
      <c r="B45" s="90"/>
      <c r="C45" s="90"/>
      <c r="D45" s="32">
        <f t="shared" si="0"/>
        <v>0</v>
      </c>
      <c r="E45" s="8"/>
      <c r="F45" s="32">
        <f t="shared" si="1"/>
        <v>0</v>
      </c>
      <c r="G45" s="8"/>
      <c r="H45" s="32">
        <f t="shared" si="2"/>
        <v>0</v>
      </c>
      <c r="I45" s="8"/>
      <c r="J45" s="33">
        <f t="shared" si="3"/>
        <v>0</v>
      </c>
      <c r="K45" s="28">
        <f t="shared" si="4"/>
        <v>0</v>
      </c>
    </row>
    <row r="46" spans="1:11">
      <c r="A46" s="37" t="s">
        <v>32</v>
      </c>
      <c r="B46" s="90"/>
      <c r="C46" s="90"/>
      <c r="D46" s="32">
        <f t="shared" si="0"/>
        <v>0</v>
      </c>
      <c r="E46" s="8"/>
      <c r="F46" s="32">
        <f t="shared" si="1"/>
        <v>0</v>
      </c>
      <c r="G46" s="8"/>
      <c r="H46" s="32">
        <f t="shared" si="2"/>
        <v>0</v>
      </c>
      <c r="I46" s="8"/>
      <c r="J46" s="33">
        <f t="shared" si="3"/>
        <v>0</v>
      </c>
      <c r="K46" s="28">
        <f t="shared" si="4"/>
        <v>0</v>
      </c>
    </row>
    <row r="47" spans="1:11">
      <c r="A47" s="37" t="s">
        <v>33</v>
      </c>
      <c r="B47" s="90"/>
      <c r="C47" s="90"/>
      <c r="D47" s="32">
        <f t="shared" si="0"/>
        <v>0</v>
      </c>
      <c r="E47" s="8"/>
      <c r="F47" s="32">
        <f t="shared" si="1"/>
        <v>0</v>
      </c>
      <c r="G47" s="8"/>
      <c r="H47" s="32">
        <f t="shared" si="2"/>
        <v>0</v>
      </c>
      <c r="I47" s="8"/>
      <c r="J47" s="33">
        <f t="shared" si="3"/>
        <v>0</v>
      </c>
      <c r="K47" s="28">
        <f t="shared" si="4"/>
        <v>0</v>
      </c>
    </row>
    <row r="48" spans="1:11">
      <c r="A48" s="37" t="s">
        <v>34</v>
      </c>
      <c r="B48" s="90"/>
      <c r="C48" s="90"/>
      <c r="D48" s="32">
        <f t="shared" si="0"/>
        <v>0</v>
      </c>
      <c r="E48" s="8"/>
      <c r="F48" s="32">
        <f t="shared" si="1"/>
        <v>0</v>
      </c>
      <c r="G48" s="8"/>
      <c r="H48" s="32">
        <f t="shared" si="2"/>
        <v>0</v>
      </c>
      <c r="I48" s="8"/>
      <c r="J48" s="33">
        <f t="shared" si="3"/>
        <v>0</v>
      </c>
      <c r="K48" s="28">
        <f t="shared" si="4"/>
        <v>0</v>
      </c>
    </row>
    <row r="49" spans="1:11">
      <c r="A49" s="37" t="s">
        <v>35</v>
      </c>
      <c r="B49" s="90"/>
      <c r="C49" s="90"/>
      <c r="D49" s="32">
        <f t="shared" si="0"/>
        <v>0</v>
      </c>
      <c r="E49" s="8"/>
      <c r="F49" s="32">
        <f t="shared" si="1"/>
        <v>0</v>
      </c>
      <c r="G49" s="8"/>
      <c r="H49" s="32">
        <f t="shared" si="2"/>
        <v>0</v>
      </c>
      <c r="I49" s="8"/>
      <c r="J49" s="33">
        <f t="shared" si="3"/>
        <v>0</v>
      </c>
      <c r="K49" s="28">
        <f t="shared" si="4"/>
        <v>0</v>
      </c>
    </row>
    <row r="50" spans="1:11">
      <c r="A50" s="37" t="s">
        <v>36</v>
      </c>
      <c r="B50" s="90"/>
      <c r="C50" s="90"/>
      <c r="D50" s="32">
        <f t="shared" si="0"/>
        <v>0</v>
      </c>
      <c r="E50" s="8"/>
      <c r="F50" s="32">
        <f t="shared" si="1"/>
        <v>0</v>
      </c>
      <c r="G50" s="8"/>
      <c r="H50" s="32">
        <f t="shared" si="2"/>
        <v>0</v>
      </c>
      <c r="I50" s="8"/>
      <c r="J50" s="33">
        <f t="shared" si="3"/>
        <v>0</v>
      </c>
      <c r="K50" s="28">
        <f t="shared" si="4"/>
        <v>0</v>
      </c>
    </row>
    <row r="51" spans="1:11">
      <c r="A51" s="37" t="s">
        <v>37</v>
      </c>
      <c r="B51" s="90"/>
      <c r="C51" s="90"/>
      <c r="D51" s="32">
        <f t="shared" si="0"/>
        <v>0</v>
      </c>
      <c r="E51" s="8"/>
      <c r="F51" s="32">
        <f t="shared" si="1"/>
        <v>0</v>
      </c>
      <c r="G51" s="8"/>
      <c r="H51" s="32">
        <f t="shared" si="2"/>
        <v>0</v>
      </c>
      <c r="I51" s="8"/>
      <c r="J51" s="33">
        <f t="shared" si="3"/>
        <v>0</v>
      </c>
      <c r="K51" s="28">
        <f t="shared" si="4"/>
        <v>0</v>
      </c>
    </row>
    <row r="52" spans="1:11">
      <c r="A52" s="37" t="s">
        <v>38</v>
      </c>
      <c r="B52" s="90"/>
      <c r="C52" s="90"/>
      <c r="D52" s="32">
        <f t="shared" si="0"/>
        <v>0</v>
      </c>
      <c r="E52" s="8"/>
      <c r="F52" s="32">
        <f t="shared" si="1"/>
        <v>0</v>
      </c>
      <c r="G52" s="8"/>
      <c r="H52" s="32">
        <f t="shared" si="2"/>
        <v>0</v>
      </c>
      <c r="I52" s="8"/>
      <c r="J52" s="33">
        <f t="shared" si="3"/>
        <v>0</v>
      </c>
      <c r="K52" s="28">
        <f t="shared" si="4"/>
        <v>0</v>
      </c>
    </row>
    <row r="53" spans="1:11">
      <c r="A53" s="37" t="s">
        <v>39</v>
      </c>
      <c r="B53" s="90"/>
      <c r="C53" s="90"/>
      <c r="D53" s="32">
        <f t="shared" si="0"/>
        <v>0</v>
      </c>
      <c r="E53" s="8"/>
      <c r="F53" s="32">
        <f t="shared" si="1"/>
        <v>0</v>
      </c>
      <c r="G53" s="8"/>
      <c r="H53" s="32">
        <f t="shared" si="2"/>
        <v>0</v>
      </c>
      <c r="I53" s="8"/>
      <c r="J53" s="33">
        <f t="shared" si="3"/>
        <v>0</v>
      </c>
      <c r="K53" s="28">
        <f t="shared" si="4"/>
        <v>0</v>
      </c>
    </row>
    <row r="54" spans="1:11">
      <c r="A54" s="37" t="s">
        <v>40</v>
      </c>
      <c r="B54" s="90"/>
      <c r="C54" s="90"/>
      <c r="D54" s="32">
        <f t="shared" si="0"/>
        <v>0</v>
      </c>
      <c r="E54" s="8"/>
      <c r="F54" s="32">
        <f t="shared" si="1"/>
        <v>0</v>
      </c>
      <c r="G54" s="8"/>
      <c r="H54" s="32">
        <f t="shared" si="2"/>
        <v>0</v>
      </c>
      <c r="I54" s="8"/>
      <c r="J54" s="33">
        <f t="shared" si="3"/>
        <v>0</v>
      </c>
      <c r="K54" s="28">
        <f t="shared" si="4"/>
        <v>0</v>
      </c>
    </row>
    <row r="55" spans="1:11">
      <c r="A55" s="37" t="s">
        <v>41</v>
      </c>
      <c r="B55" s="90"/>
      <c r="C55" s="90"/>
      <c r="D55" s="32">
        <f t="shared" si="0"/>
        <v>0</v>
      </c>
      <c r="E55" s="8"/>
      <c r="F55" s="32">
        <f t="shared" si="1"/>
        <v>0</v>
      </c>
      <c r="G55" s="8"/>
      <c r="H55" s="32">
        <f t="shared" si="2"/>
        <v>0</v>
      </c>
      <c r="I55" s="8"/>
      <c r="J55" s="33">
        <f t="shared" si="3"/>
        <v>0</v>
      </c>
      <c r="K55" s="28">
        <f t="shared" si="4"/>
        <v>0</v>
      </c>
    </row>
    <row r="56" spans="1:11">
      <c r="A56" s="37" t="s">
        <v>42</v>
      </c>
      <c r="B56" s="90"/>
      <c r="C56" s="90"/>
      <c r="D56" s="32">
        <f t="shared" si="0"/>
        <v>0</v>
      </c>
      <c r="E56" s="8"/>
      <c r="F56" s="32">
        <f t="shared" si="1"/>
        <v>0</v>
      </c>
      <c r="G56" s="8"/>
      <c r="H56" s="32">
        <f t="shared" si="2"/>
        <v>0</v>
      </c>
      <c r="I56" s="8"/>
      <c r="J56" s="33">
        <f t="shared" si="3"/>
        <v>0</v>
      </c>
      <c r="K56" s="28">
        <f t="shared" si="4"/>
        <v>0</v>
      </c>
    </row>
    <row r="57" spans="1:11">
      <c r="A57" s="37" t="s">
        <v>43</v>
      </c>
      <c r="B57" s="90"/>
      <c r="C57" s="90"/>
      <c r="D57" s="32">
        <f t="shared" si="0"/>
        <v>0</v>
      </c>
      <c r="E57" s="8"/>
      <c r="F57" s="32">
        <f t="shared" si="1"/>
        <v>0</v>
      </c>
      <c r="G57" s="8"/>
      <c r="H57" s="32">
        <f t="shared" si="2"/>
        <v>0</v>
      </c>
      <c r="I57" s="8"/>
      <c r="J57" s="33">
        <f t="shared" si="3"/>
        <v>0</v>
      </c>
      <c r="K57" s="28">
        <f t="shared" si="4"/>
        <v>0</v>
      </c>
    </row>
    <row r="58" spans="1:11">
      <c r="A58" s="37" t="s">
        <v>44</v>
      </c>
      <c r="B58" s="90"/>
      <c r="C58" s="90"/>
      <c r="D58" s="32">
        <f t="shared" si="0"/>
        <v>0</v>
      </c>
      <c r="E58" s="8"/>
      <c r="F58" s="32">
        <f t="shared" si="1"/>
        <v>0</v>
      </c>
      <c r="G58" s="8"/>
      <c r="H58" s="32">
        <f t="shared" si="2"/>
        <v>0</v>
      </c>
      <c r="I58" s="8"/>
      <c r="J58" s="33">
        <f t="shared" si="3"/>
        <v>0</v>
      </c>
      <c r="K58" s="28">
        <f t="shared" si="4"/>
        <v>0</v>
      </c>
    </row>
    <row r="59" spans="1:11">
      <c r="A59" s="37" t="s">
        <v>45</v>
      </c>
      <c r="B59" s="90"/>
      <c r="C59" s="90"/>
      <c r="D59" s="32">
        <f t="shared" si="0"/>
        <v>0</v>
      </c>
      <c r="E59" s="8"/>
      <c r="F59" s="32">
        <f t="shared" si="1"/>
        <v>0</v>
      </c>
      <c r="G59" s="8"/>
      <c r="H59" s="32">
        <f t="shared" si="2"/>
        <v>0</v>
      </c>
      <c r="I59" s="8"/>
      <c r="J59" s="33">
        <f t="shared" si="3"/>
        <v>0</v>
      </c>
      <c r="K59" s="28">
        <f t="shared" si="4"/>
        <v>0</v>
      </c>
    </row>
    <row r="60" spans="1:11">
      <c r="A60" s="37" t="s">
        <v>46</v>
      </c>
      <c r="B60" s="90"/>
      <c r="C60" s="90"/>
      <c r="D60" s="32">
        <f t="shared" si="0"/>
        <v>0</v>
      </c>
      <c r="E60" s="8"/>
      <c r="F60" s="32">
        <f t="shared" si="1"/>
        <v>0</v>
      </c>
      <c r="G60" s="8"/>
      <c r="H60" s="32">
        <f t="shared" si="2"/>
        <v>0</v>
      </c>
      <c r="I60" s="8"/>
      <c r="J60" s="33">
        <f t="shared" si="3"/>
        <v>0</v>
      </c>
      <c r="K60" s="28">
        <f t="shared" si="4"/>
        <v>0</v>
      </c>
    </row>
    <row r="61" spans="1:11">
      <c r="A61" s="38" t="s">
        <v>47</v>
      </c>
      <c r="B61" s="97"/>
      <c r="C61" s="97"/>
      <c r="D61" s="34">
        <f t="shared" si="0"/>
        <v>0</v>
      </c>
      <c r="E61" s="10"/>
      <c r="F61" s="34">
        <f t="shared" si="1"/>
        <v>0</v>
      </c>
      <c r="G61" s="10"/>
      <c r="H61" s="34">
        <f t="shared" si="2"/>
        <v>0</v>
      </c>
      <c r="I61" s="10"/>
      <c r="J61" s="35">
        <f t="shared" si="3"/>
        <v>0</v>
      </c>
      <c r="K61" s="28">
        <f t="shared" si="4"/>
        <v>0</v>
      </c>
    </row>
    <row r="63" spans="1:11">
      <c r="B63" s="19" t="s">
        <v>49</v>
      </c>
      <c r="D63" s="19">
        <f>SUM(D42:D45)</f>
        <v>0.52800000000000002</v>
      </c>
    </row>
    <row r="64" spans="1:11">
      <c r="B64" s="19" t="s">
        <v>48</v>
      </c>
      <c r="D64" s="19">
        <f>1-D63</f>
        <v>0.47199999999999998</v>
      </c>
    </row>
    <row r="69" spans="1:11">
      <c r="A69" s="50" t="s">
        <v>52</v>
      </c>
      <c r="B69" s="50"/>
      <c r="C69" s="50"/>
      <c r="D69" s="50"/>
      <c r="E69" s="50"/>
      <c r="F69" s="50"/>
      <c r="G69" s="66"/>
      <c r="H69" s="66"/>
      <c r="I69" s="66"/>
      <c r="J69" s="66"/>
      <c r="K69" s="66"/>
    </row>
    <row r="70" spans="1:11">
      <c r="B70" s="20" t="s">
        <v>60</v>
      </c>
      <c r="C70" s="20"/>
    </row>
    <row r="71" spans="1:11">
      <c r="C71" s="51"/>
      <c r="D71" s="26" t="s">
        <v>54</v>
      </c>
      <c r="E71" s="53">
        <f>C22</f>
        <v>500</v>
      </c>
    </row>
    <row r="72" spans="1:11">
      <c r="B72" s="20" t="s">
        <v>16</v>
      </c>
      <c r="C72" s="20"/>
      <c r="E72" s="52"/>
    </row>
    <row r="73" spans="1:11">
      <c r="B73" s="94" t="s">
        <v>66</v>
      </c>
      <c r="C73" s="94"/>
      <c r="D73" s="94"/>
      <c r="E73" s="54">
        <f>E22</f>
        <v>50</v>
      </c>
    </row>
    <row r="74" spans="1:11">
      <c r="B74" s="20" t="s">
        <v>15</v>
      </c>
      <c r="C74" s="20"/>
    </row>
    <row r="75" spans="1:11">
      <c r="B75" s="92" t="s">
        <v>48</v>
      </c>
      <c r="C75" s="92"/>
      <c r="D75" s="92"/>
      <c r="E75" s="55">
        <f>D64</f>
        <v>0.47199999999999998</v>
      </c>
    </row>
    <row r="77" spans="1:11">
      <c r="A77" s="50" t="s">
        <v>4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</row>
    <row r="79" spans="1:11">
      <c r="B79" s="25" t="s">
        <v>51</v>
      </c>
      <c r="C79" s="25"/>
      <c r="D79" s="25"/>
      <c r="E79" s="25"/>
    </row>
    <row r="80" spans="1:11">
      <c r="B80" s="58">
        <f>E71</f>
        <v>500</v>
      </c>
      <c r="C80" s="59">
        <f>E75</f>
        <v>0.47199999999999998</v>
      </c>
      <c r="D80" s="58">
        <f>B80*C80</f>
        <v>236</v>
      </c>
    </row>
    <row r="82" spans="1:11">
      <c r="A82" s="50" t="s">
        <v>5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</row>
    <row r="84" spans="1:11">
      <c r="B84" s="25" t="s">
        <v>6</v>
      </c>
      <c r="C84" s="25"/>
      <c r="D84" s="25"/>
    </row>
    <row r="85" spans="1:11">
      <c r="B85" s="59">
        <f>E75</f>
        <v>0.47199999999999998</v>
      </c>
      <c r="C85" s="61">
        <f>F22</f>
        <v>25000</v>
      </c>
      <c r="D85" s="62">
        <f>B85*C85</f>
        <v>11800</v>
      </c>
      <c r="E85" s="62"/>
    </row>
    <row r="87" spans="1:11">
      <c r="A87" s="50" t="s">
        <v>7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</row>
    <row r="88" spans="1:11">
      <c r="B88" s="1" t="s">
        <v>62</v>
      </c>
    </row>
    <row r="89" spans="1:11">
      <c r="B89" s="1" t="s">
        <v>63</v>
      </c>
    </row>
    <row r="90" spans="1:11">
      <c r="B90" s="1" t="s">
        <v>67</v>
      </c>
    </row>
    <row r="91" spans="1:11">
      <c r="B91" s="25" t="s">
        <v>64</v>
      </c>
      <c r="E91" s="63">
        <v>100</v>
      </c>
    </row>
    <row r="93" spans="1:11">
      <c r="A93" s="50" t="s">
        <v>8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</row>
    <row r="95" spans="1:11">
      <c r="B95" s="25" t="s">
        <v>61</v>
      </c>
      <c r="C95" s="25"/>
      <c r="D95" s="25"/>
      <c r="E95" s="25"/>
      <c r="F95" s="25"/>
    </row>
    <row r="96" spans="1:11">
      <c r="B96" s="60">
        <f>D85</f>
        <v>11800</v>
      </c>
      <c r="C96" s="62">
        <f>E91</f>
        <v>100</v>
      </c>
      <c r="D96" s="93">
        <f>B96+C96</f>
        <v>11900</v>
      </c>
      <c r="E96" s="93"/>
    </row>
    <row r="98" spans="1:11">
      <c r="A98" s="50" t="s">
        <v>69</v>
      </c>
      <c r="B98" s="50"/>
      <c r="C98" s="50"/>
      <c r="D98" s="50"/>
      <c r="E98" s="50"/>
      <c r="F98" s="50"/>
      <c r="G98" s="50"/>
      <c r="H98" s="50"/>
      <c r="I98" s="50"/>
      <c r="J98" s="50"/>
      <c r="K98" s="50"/>
    </row>
    <row r="99" spans="1:11">
      <c r="B99" s="1" t="s">
        <v>68</v>
      </c>
    </row>
    <row r="100" spans="1:11">
      <c r="A100" s="85" t="s">
        <v>107</v>
      </c>
      <c r="B100" s="86"/>
      <c r="C100" s="86"/>
      <c r="D100" s="86"/>
      <c r="E100" s="86"/>
      <c r="F100" s="86"/>
      <c r="G100" s="86"/>
      <c r="H100" s="86"/>
      <c r="I100" s="86"/>
    </row>
    <row r="101" spans="1:11">
      <c r="A101" s="1" t="s">
        <v>96</v>
      </c>
      <c r="I101" s="87" t="s">
        <v>97</v>
      </c>
    </row>
    <row r="102" spans="1:11">
      <c r="A102" s="1" t="s">
        <v>98</v>
      </c>
      <c r="I102" s="87" t="s">
        <v>97</v>
      </c>
    </row>
    <row r="103" spans="1:11">
      <c r="A103" s="1" t="s">
        <v>99</v>
      </c>
      <c r="I103" s="87" t="s">
        <v>97</v>
      </c>
    </row>
  </sheetData>
  <mergeCells count="27">
    <mergeCell ref="B75:D75"/>
    <mergeCell ref="D96:E96"/>
    <mergeCell ref="B73:D73"/>
    <mergeCell ref="C21:D21"/>
    <mergeCell ref="C22:D22"/>
    <mergeCell ref="E38:F38"/>
    <mergeCell ref="B61:C61"/>
    <mergeCell ref="B43:C43"/>
    <mergeCell ref="B44:C44"/>
    <mergeCell ref="B45:C45"/>
    <mergeCell ref="B46:C46"/>
    <mergeCell ref="G38:H38"/>
    <mergeCell ref="B57:C57"/>
    <mergeCell ref="B58:C58"/>
    <mergeCell ref="B59:C59"/>
    <mergeCell ref="B60:C60"/>
    <mergeCell ref="B52:C52"/>
    <mergeCell ref="B53:C53"/>
    <mergeCell ref="B54:C54"/>
    <mergeCell ref="B55:C55"/>
    <mergeCell ref="B56:C56"/>
    <mergeCell ref="B47:C47"/>
    <mergeCell ref="B48:C48"/>
    <mergeCell ref="B49:C49"/>
    <mergeCell ref="B50:C50"/>
    <mergeCell ref="B51:C51"/>
    <mergeCell ref="B42:C42"/>
  </mergeCells>
  <hyperlinks>
    <hyperlink ref="I102" r:id="rId1"/>
    <hyperlink ref="I101" r:id="rId2"/>
    <hyperlink ref="I103" r:id="rId3"/>
  </hyperlinks>
  <pageMargins left="0.25" right="0.25" top="0.75" bottom="0.75" header="0.3" footer="0.3"/>
  <pageSetup paperSize="9" scale="99" orientation="landscape" r:id="rId4"/>
  <headerFooter>
    <oddHeader>&amp;L&amp;"Verdana,Standard"&amp;12&amp;K00-033&amp;A</oddHeader>
  </headerFooter>
  <colBreaks count="1" manualBreakCount="1">
    <brk id="11" max="1048575" man="1"/>
  </colBreaks>
  <drawing r:id="rId5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03"/>
  <sheetViews>
    <sheetView showGridLines="0" view="pageLayout" zoomScaleNormal="100" workbookViewId="0">
      <selection activeCell="A100" sqref="A100:I103"/>
    </sheetView>
  </sheetViews>
  <sheetFormatPr baseColWidth="10" defaultColWidth="11.42578125" defaultRowHeight="15"/>
  <cols>
    <col min="1" max="1" width="4.5703125" style="1" customWidth="1"/>
    <col min="2" max="2" width="14.28515625" style="1" customWidth="1"/>
    <col min="3" max="3" width="18.7109375" style="1" customWidth="1"/>
    <col min="4" max="4" width="13.85546875" style="1" customWidth="1"/>
    <col min="5" max="5" width="17" style="1" customWidth="1"/>
    <col min="6" max="6" width="13.5703125" style="1" customWidth="1"/>
    <col min="7" max="7" width="14.7109375" style="1" customWidth="1"/>
    <col min="8" max="9" width="11.42578125" style="1"/>
    <col min="10" max="10" width="17.5703125" style="1" customWidth="1"/>
    <col min="11" max="11" width="6.42578125" style="1" customWidth="1"/>
    <col min="12" max="12" width="11.42578125" style="1"/>
  </cols>
  <sheetData>
    <row r="1" spans="1:11" ht="18">
      <c r="A1" s="21" t="s">
        <v>104</v>
      </c>
    </row>
    <row r="3" spans="1:11">
      <c r="A3" s="50" t="s">
        <v>9</v>
      </c>
      <c r="B3" s="23"/>
      <c r="C3" s="23"/>
      <c r="D3" s="23"/>
      <c r="E3" s="23"/>
      <c r="F3" s="23"/>
      <c r="G3" s="65"/>
      <c r="H3" s="65"/>
      <c r="I3" s="65"/>
      <c r="J3" s="65"/>
      <c r="K3" s="65"/>
    </row>
    <row r="4" spans="1:11">
      <c r="B4" s="1" t="s">
        <v>11</v>
      </c>
    </row>
    <row r="6" spans="1:11">
      <c r="A6" s="50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>
      <c r="B7" s="1" t="s">
        <v>56</v>
      </c>
    </row>
    <row r="8" spans="1:11">
      <c r="C8" s="1" t="s">
        <v>65</v>
      </c>
    </row>
    <row r="9" spans="1:11">
      <c r="C9" s="1" t="s">
        <v>10</v>
      </c>
    </row>
    <row r="10" spans="1:11">
      <c r="B10" s="1" t="s">
        <v>57</v>
      </c>
    </row>
    <row r="12" spans="1:11">
      <c r="A12" s="50" t="s">
        <v>1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>
      <c r="B13" s="1" t="s">
        <v>55</v>
      </c>
    </row>
    <row r="14" spans="1:11">
      <c r="C14" s="20" t="s">
        <v>12</v>
      </c>
    </row>
    <row r="15" spans="1:11">
      <c r="C15" s="1" t="s">
        <v>109</v>
      </c>
    </row>
    <row r="16" spans="1:11">
      <c r="C16" s="1" t="s">
        <v>110</v>
      </c>
    </row>
    <row r="17" spans="1:11">
      <c r="C17" s="82" t="s">
        <v>58</v>
      </c>
      <c r="D17" s="84">
        <v>400</v>
      </c>
    </row>
    <row r="19" spans="1:11">
      <c r="C19" s="1" t="s">
        <v>111</v>
      </c>
    </row>
    <row r="20" spans="1:11">
      <c r="C20" s="1" t="s">
        <v>112</v>
      </c>
    </row>
    <row r="21" spans="1:11">
      <c r="C21" s="95" t="s">
        <v>59</v>
      </c>
      <c r="D21" s="95"/>
      <c r="E21" s="83" t="s">
        <v>50</v>
      </c>
      <c r="F21" s="83" t="s">
        <v>53</v>
      </c>
    </row>
    <row r="22" spans="1:11">
      <c r="C22" s="96">
        <v>500</v>
      </c>
      <c r="D22" s="96"/>
      <c r="E22" s="64">
        <v>50</v>
      </c>
      <c r="F22" s="56">
        <f>C22*E22</f>
        <v>25000</v>
      </c>
    </row>
    <row r="24" spans="1:11">
      <c r="A24" s="50" t="s">
        <v>2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spans="1:11">
      <c r="B25" s="1" t="s">
        <v>113</v>
      </c>
    </row>
    <row r="26" spans="1:11">
      <c r="B26" s="1" t="s">
        <v>114</v>
      </c>
    </row>
    <row r="27" spans="1:11">
      <c r="B27" s="1" t="s">
        <v>13</v>
      </c>
    </row>
    <row r="28" spans="1:11">
      <c r="B28" s="1" t="s">
        <v>14</v>
      </c>
    </row>
    <row r="30" spans="1:11">
      <c r="A30" s="50" t="s">
        <v>3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>
      <c r="B31" s="20" t="s">
        <v>72</v>
      </c>
      <c r="C31" s="20"/>
    </row>
    <row r="32" spans="1:11">
      <c r="B32" s="20" t="s">
        <v>71</v>
      </c>
      <c r="C32" s="20"/>
    </row>
    <row r="33" spans="1:11">
      <c r="B33" s="20" t="s">
        <v>73</v>
      </c>
      <c r="C33" s="20"/>
    </row>
    <row r="34" spans="1:11">
      <c r="B34" s="20"/>
      <c r="C34" s="20"/>
    </row>
    <row r="35" spans="1:11">
      <c r="B35" s="20"/>
      <c r="C35" s="20"/>
    </row>
    <row r="36" spans="1:11">
      <c r="B36" s="20"/>
      <c r="C36" s="20"/>
    </row>
    <row r="38" spans="1:11" ht="15" customHeight="1">
      <c r="A38" s="39"/>
      <c r="B38" s="40" t="s">
        <v>25</v>
      </c>
      <c r="C38" s="41"/>
      <c r="D38" s="42">
        <f>SUM(K42:K61)</f>
        <v>1</v>
      </c>
      <c r="E38" s="89" t="s">
        <v>17</v>
      </c>
      <c r="F38" s="89"/>
      <c r="G38" s="89" t="s">
        <v>70</v>
      </c>
      <c r="H38" s="89"/>
      <c r="I38" s="43" t="s">
        <v>18</v>
      </c>
      <c r="J38" s="44"/>
    </row>
    <row r="39" spans="1:11">
      <c r="A39" s="3"/>
      <c r="B39" s="45"/>
      <c r="C39" s="45"/>
      <c r="D39" s="46"/>
      <c r="E39" s="47">
        <v>0.33</v>
      </c>
      <c r="F39" s="47"/>
      <c r="G39" s="47">
        <v>0.33</v>
      </c>
      <c r="H39" s="47"/>
      <c r="I39" s="47">
        <v>0.33</v>
      </c>
      <c r="J39" s="48"/>
    </row>
    <row r="40" spans="1:11">
      <c r="A40" s="3"/>
      <c r="B40" s="45"/>
      <c r="C40" s="45"/>
      <c r="D40" s="45"/>
      <c r="E40" s="47" t="s">
        <v>19</v>
      </c>
      <c r="F40" s="47"/>
      <c r="G40" s="47" t="s">
        <v>21</v>
      </c>
      <c r="H40" s="47"/>
      <c r="I40" s="47" t="s">
        <v>24</v>
      </c>
      <c r="J40" s="48"/>
    </row>
    <row r="41" spans="1:11" ht="15" customHeight="1">
      <c r="A41" s="3"/>
      <c r="B41" s="29" t="s">
        <v>27</v>
      </c>
      <c r="C41" s="49"/>
      <c r="D41" s="45"/>
      <c r="E41" s="47" t="s">
        <v>20</v>
      </c>
      <c r="F41" s="47"/>
      <c r="G41" s="47" t="s">
        <v>22</v>
      </c>
      <c r="H41" s="47"/>
      <c r="I41" s="47" t="s">
        <v>23</v>
      </c>
      <c r="J41" s="48"/>
      <c r="K41" s="27" t="s">
        <v>79</v>
      </c>
    </row>
    <row r="42" spans="1:11">
      <c r="A42" s="36" t="s">
        <v>28</v>
      </c>
      <c r="B42" s="91" t="s">
        <v>26</v>
      </c>
      <c r="C42" s="91"/>
      <c r="D42" s="30">
        <f t="shared" ref="D42:D61" si="0">(F42+H42+J42)/$D$38</f>
        <v>0.52800000000000002</v>
      </c>
      <c r="E42" s="9">
        <v>2</v>
      </c>
      <c r="F42" s="30">
        <f t="shared" ref="F42:F61" si="1">$E$39*(E42/10)</f>
        <v>6.6000000000000003E-2</v>
      </c>
      <c r="G42" s="9">
        <v>5</v>
      </c>
      <c r="H42" s="30">
        <f t="shared" ref="H42:H61" si="2">$G$39*(G42/10)</f>
        <v>0.16500000000000001</v>
      </c>
      <c r="I42" s="9">
        <v>9</v>
      </c>
      <c r="J42" s="31">
        <f t="shared" ref="J42:J61" si="3">$I$39*(I42/10)</f>
        <v>0.29700000000000004</v>
      </c>
      <c r="K42" s="28">
        <f t="shared" ref="K42:K61" si="4">IF(B42&lt;&gt;"",1,0)</f>
        <v>1</v>
      </c>
    </row>
    <row r="43" spans="1:11">
      <c r="A43" s="37" t="s">
        <v>29</v>
      </c>
      <c r="B43" s="90"/>
      <c r="C43" s="90"/>
      <c r="D43" s="32">
        <f t="shared" si="0"/>
        <v>0</v>
      </c>
      <c r="E43" s="8"/>
      <c r="F43" s="32">
        <f t="shared" si="1"/>
        <v>0</v>
      </c>
      <c r="G43" s="8"/>
      <c r="H43" s="32">
        <f t="shared" si="2"/>
        <v>0</v>
      </c>
      <c r="I43" s="8"/>
      <c r="J43" s="33">
        <f t="shared" si="3"/>
        <v>0</v>
      </c>
      <c r="K43" s="28">
        <f t="shared" si="4"/>
        <v>0</v>
      </c>
    </row>
    <row r="44" spans="1:11">
      <c r="A44" s="37" t="s">
        <v>30</v>
      </c>
      <c r="B44" s="90"/>
      <c r="C44" s="90"/>
      <c r="D44" s="32">
        <f t="shared" si="0"/>
        <v>0</v>
      </c>
      <c r="E44" s="8"/>
      <c r="F44" s="32">
        <f t="shared" si="1"/>
        <v>0</v>
      </c>
      <c r="G44" s="8"/>
      <c r="H44" s="32">
        <f t="shared" si="2"/>
        <v>0</v>
      </c>
      <c r="I44" s="8"/>
      <c r="J44" s="33">
        <f t="shared" si="3"/>
        <v>0</v>
      </c>
      <c r="K44" s="28">
        <f t="shared" si="4"/>
        <v>0</v>
      </c>
    </row>
    <row r="45" spans="1:11">
      <c r="A45" s="37" t="s">
        <v>31</v>
      </c>
      <c r="B45" s="90"/>
      <c r="C45" s="90"/>
      <c r="D45" s="32">
        <f t="shared" si="0"/>
        <v>0</v>
      </c>
      <c r="E45" s="8"/>
      <c r="F45" s="32">
        <f t="shared" si="1"/>
        <v>0</v>
      </c>
      <c r="G45" s="8"/>
      <c r="H45" s="32">
        <f t="shared" si="2"/>
        <v>0</v>
      </c>
      <c r="I45" s="8"/>
      <c r="J45" s="33">
        <f t="shared" si="3"/>
        <v>0</v>
      </c>
      <c r="K45" s="28">
        <f t="shared" si="4"/>
        <v>0</v>
      </c>
    </row>
    <row r="46" spans="1:11">
      <c r="A46" s="37" t="s">
        <v>32</v>
      </c>
      <c r="B46" s="90"/>
      <c r="C46" s="90"/>
      <c r="D46" s="32">
        <f t="shared" si="0"/>
        <v>0</v>
      </c>
      <c r="E46" s="8"/>
      <c r="F46" s="32">
        <f t="shared" si="1"/>
        <v>0</v>
      </c>
      <c r="G46" s="8"/>
      <c r="H46" s="32">
        <f t="shared" si="2"/>
        <v>0</v>
      </c>
      <c r="I46" s="8"/>
      <c r="J46" s="33">
        <f t="shared" si="3"/>
        <v>0</v>
      </c>
      <c r="K46" s="28">
        <f t="shared" si="4"/>
        <v>0</v>
      </c>
    </row>
    <row r="47" spans="1:11">
      <c r="A47" s="37" t="s">
        <v>33</v>
      </c>
      <c r="B47" s="90"/>
      <c r="C47" s="90"/>
      <c r="D47" s="32">
        <f t="shared" si="0"/>
        <v>0</v>
      </c>
      <c r="E47" s="8"/>
      <c r="F47" s="32">
        <f t="shared" si="1"/>
        <v>0</v>
      </c>
      <c r="G47" s="8"/>
      <c r="H47" s="32">
        <f t="shared" si="2"/>
        <v>0</v>
      </c>
      <c r="I47" s="8"/>
      <c r="J47" s="33">
        <f t="shared" si="3"/>
        <v>0</v>
      </c>
      <c r="K47" s="28">
        <f t="shared" si="4"/>
        <v>0</v>
      </c>
    </row>
    <row r="48" spans="1:11">
      <c r="A48" s="37" t="s">
        <v>34</v>
      </c>
      <c r="B48" s="90"/>
      <c r="C48" s="90"/>
      <c r="D48" s="32">
        <f t="shared" si="0"/>
        <v>0</v>
      </c>
      <c r="E48" s="8"/>
      <c r="F48" s="32">
        <f t="shared" si="1"/>
        <v>0</v>
      </c>
      <c r="G48" s="8"/>
      <c r="H48" s="32">
        <f t="shared" si="2"/>
        <v>0</v>
      </c>
      <c r="I48" s="8"/>
      <c r="J48" s="33">
        <f t="shared" si="3"/>
        <v>0</v>
      </c>
      <c r="K48" s="28">
        <f t="shared" si="4"/>
        <v>0</v>
      </c>
    </row>
    <row r="49" spans="1:11">
      <c r="A49" s="37" t="s">
        <v>35</v>
      </c>
      <c r="B49" s="90"/>
      <c r="C49" s="90"/>
      <c r="D49" s="32">
        <f t="shared" si="0"/>
        <v>0</v>
      </c>
      <c r="E49" s="8"/>
      <c r="F49" s="32">
        <f t="shared" si="1"/>
        <v>0</v>
      </c>
      <c r="G49" s="8"/>
      <c r="H49" s="32">
        <f t="shared" si="2"/>
        <v>0</v>
      </c>
      <c r="I49" s="8"/>
      <c r="J49" s="33">
        <f t="shared" si="3"/>
        <v>0</v>
      </c>
      <c r="K49" s="28">
        <f t="shared" si="4"/>
        <v>0</v>
      </c>
    </row>
    <row r="50" spans="1:11">
      <c r="A50" s="37" t="s">
        <v>36</v>
      </c>
      <c r="B50" s="90"/>
      <c r="C50" s="90"/>
      <c r="D50" s="32">
        <f t="shared" si="0"/>
        <v>0</v>
      </c>
      <c r="E50" s="8"/>
      <c r="F50" s="32">
        <f t="shared" si="1"/>
        <v>0</v>
      </c>
      <c r="G50" s="8"/>
      <c r="H50" s="32">
        <f t="shared" si="2"/>
        <v>0</v>
      </c>
      <c r="I50" s="8"/>
      <c r="J50" s="33">
        <f t="shared" si="3"/>
        <v>0</v>
      </c>
      <c r="K50" s="28">
        <f t="shared" si="4"/>
        <v>0</v>
      </c>
    </row>
    <row r="51" spans="1:11">
      <c r="A51" s="37" t="s">
        <v>37</v>
      </c>
      <c r="B51" s="90"/>
      <c r="C51" s="90"/>
      <c r="D51" s="32">
        <f t="shared" si="0"/>
        <v>0</v>
      </c>
      <c r="E51" s="8"/>
      <c r="F51" s="32">
        <f t="shared" si="1"/>
        <v>0</v>
      </c>
      <c r="G51" s="8"/>
      <c r="H51" s="32">
        <f t="shared" si="2"/>
        <v>0</v>
      </c>
      <c r="I51" s="8"/>
      <c r="J51" s="33">
        <f t="shared" si="3"/>
        <v>0</v>
      </c>
      <c r="K51" s="28">
        <f t="shared" si="4"/>
        <v>0</v>
      </c>
    </row>
    <row r="52" spans="1:11">
      <c r="A52" s="37" t="s">
        <v>38</v>
      </c>
      <c r="B52" s="90"/>
      <c r="C52" s="90"/>
      <c r="D52" s="32">
        <f t="shared" si="0"/>
        <v>0</v>
      </c>
      <c r="E52" s="8"/>
      <c r="F52" s="32">
        <f t="shared" si="1"/>
        <v>0</v>
      </c>
      <c r="G52" s="8"/>
      <c r="H52" s="32">
        <f t="shared" si="2"/>
        <v>0</v>
      </c>
      <c r="I52" s="8"/>
      <c r="J52" s="33">
        <f t="shared" si="3"/>
        <v>0</v>
      </c>
      <c r="K52" s="28">
        <f t="shared" si="4"/>
        <v>0</v>
      </c>
    </row>
    <row r="53" spans="1:11">
      <c r="A53" s="37" t="s">
        <v>39</v>
      </c>
      <c r="B53" s="90"/>
      <c r="C53" s="90"/>
      <c r="D53" s="32">
        <f t="shared" si="0"/>
        <v>0</v>
      </c>
      <c r="E53" s="8"/>
      <c r="F53" s="32">
        <f t="shared" si="1"/>
        <v>0</v>
      </c>
      <c r="G53" s="8"/>
      <c r="H53" s="32">
        <f t="shared" si="2"/>
        <v>0</v>
      </c>
      <c r="I53" s="8"/>
      <c r="J53" s="33">
        <f t="shared" si="3"/>
        <v>0</v>
      </c>
      <c r="K53" s="28">
        <f t="shared" si="4"/>
        <v>0</v>
      </c>
    </row>
    <row r="54" spans="1:11">
      <c r="A54" s="37" t="s">
        <v>40</v>
      </c>
      <c r="B54" s="90"/>
      <c r="C54" s="90"/>
      <c r="D54" s="32">
        <f t="shared" si="0"/>
        <v>0</v>
      </c>
      <c r="E54" s="8"/>
      <c r="F54" s="32">
        <f t="shared" si="1"/>
        <v>0</v>
      </c>
      <c r="G54" s="8"/>
      <c r="H54" s="32">
        <f t="shared" si="2"/>
        <v>0</v>
      </c>
      <c r="I54" s="8"/>
      <c r="J54" s="33">
        <f t="shared" si="3"/>
        <v>0</v>
      </c>
      <c r="K54" s="28">
        <f t="shared" si="4"/>
        <v>0</v>
      </c>
    </row>
    <row r="55" spans="1:11">
      <c r="A55" s="37" t="s">
        <v>41</v>
      </c>
      <c r="B55" s="90"/>
      <c r="C55" s="90"/>
      <c r="D55" s="32">
        <f t="shared" si="0"/>
        <v>0</v>
      </c>
      <c r="E55" s="8"/>
      <c r="F55" s="32">
        <f t="shared" si="1"/>
        <v>0</v>
      </c>
      <c r="G55" s="8"/>
      <c r="H55" s="32">
        <f t="shared" si="2"/>
        <v>0</v>
      </c>
      <c r="I55" s="8"/>
      <c r="J55" s="33">
        <f t="shared" si="3"/>
        <v>0</v>
      </c>
      <c r="K55" s="28">
        <f t="shared" si="4"/>
        <v>0</v>
      </c>
    </row>
    <row r="56" spans="1:11">
      <c r="A56" s="37" t="s">
        <v>42</v>
      </c>
      <c r="B56" s="90"/>
      <c r="C56" s="90"/>
      <c r="D56" s="32">
        <f t="shared" si="0"/>
        <v>0</v>
      </c>
      <c r="E56" s="8"/>
      <c r="F56" s="32">
        <f t="shared" si="1"/>
        <v>0</v>
      </c>
      <c r="G56" s="8"/>
      <c r="H56" s="32">
        <f t="shared" si="2"/>
        <v>0</v>
      </c>
      <c r="I56" s="8"/>
      <c r="J56" s="33">
        <f t="shared" si="3"/>
        <v>0</v>
      </c>
      <c r="K56" s="28">
        <f t="shared" si="4"/>
        <v>0</v>
      </c>
    </row>
    <row r="57" spans="1:11">
      <c r="A57" s="37" t="s">
        <v>43</v>
      </c>
      <c r="B57" s="90"/>
      <c r="C57" s="90"/>
      <c r="D57" s="32">
        <f t="shared" si="0"/>
        <v>0</v>
      </c>
      <c r="E57" s="8"/>
      <c r="F57" s="32">
        <f t="shared" si="1"/>
        <v>0</v>
      </c>
      <c r="G57" s="8"/>
      <c r="H57" s="32">
        <f t="shared" si="2"/>
        <v>0</v>
      </c>
      <c r="I57" s="8"/>
      <c r="J57" s="33">
        <f t="shared" si="3"/>
        <v>0</v>
      </c>
      <c r="K57" s="28">
        <f t="shared" si="4"/>
        <v>0</v>
      </c>
    </row>
    <row r="58" spans="1:11">
      <c r="A58" s="37" t="s">
        <v>44</v>
      </c>
      <c r="B58" s="90"/>
      <c r="C58" s="90"/>
      <c r="D58" s="32">
        <f t="shared" si="0"/>
        <v>0</v>
      </c>
      <c r="E58" s="8"/>
      <c r="F58" s="32">
        <f t="shared" si="1"/>
        <v>0</v>
      </c>
      <c r="G58" s="8"/>
      <c r="H58" s="32">
        <f t="shared" si="2"/>
        <v>0</v>
      </c>
      <c r="I58" s="8"/>
      <c r="J58" s="33">
        <f t="shared" si="3"/>
        <v>0</v>
      </c>
      <c r="K58" s="28">
        <f t="shared" si="4"/>
        <v>0</v>
      </c>
    </row>
    <row r="59" spans="1:11">
      <c r="A59" s="37" t="s">
        <v>45</v>
      </c>
      <c r="B59" s="90"/>
      <c r="C59" s="90"/>
      <c r="D59" s="32">
        <f t="shared" si="0"/>
        <v>0</v>
      </c>
      <c r="E59" s="8"/>
      <c r="F59" s="32">
        <f t="shared" si="1"/>
        <v>0</v>
      </c>
      <c r="G59" s="8"/>
      <c r="H59" s="32">
        <f t="shared" si="2"/>
        <v>0</v>
      </c>
      <c r="I59" s="8"/>
      <c r="J59" s="33">
        <f t="shared" si="3"/>
        <v>0</v>
      </c>
      <c r="K59" s="28">
        <f t="shared" si="4"/>
        <v>0</v>
      </c>
    </row>
    <row r="60" spans="1:11">
      <c r="A60" s="37" t="s">
        <v>46</v>
      </c>
      <c r="B60" s="90"/>
      <c r="C60" s="90"/>
      <c r="D60" s="32">
        <f t="shared" si="0"/>
        <v>0</v>
      </c>
      <c r="E60" s="8"/>
      <c r="F60" s="32">
        <f t="shared" si="1"/>
        <v>0</v>
      </c>
      <c r="G60" s="8"/>
      <c r="H60" s="32">
        <f t="shared" si="2"/>
        <v>0</v>
      </c>
      <c r="I60" s="8"/>
      <c r="J60" s="33">
        <f t="shared" si="3"/>
        <v>0</v>
      </c>
      <c r="K60" s="28">
        <f t="shared" si="4"/>
        <v>0</v>
      </c>
    </row>
    <row r="61" spans="1:11">
      <c r="A61" s="38" t="s">
        <v>47</v>
      </c>
      <c r="B61" s="97"/>
      <c r="C61" s="97"/>
      <c r="D61" s="34">
        <f t="shared" si="0"/>
        <v>0</v>
      </c>
      <c r="E61" s="10"/>
      <c r="F61" s="34">
        <f t="shared" si="1"/>
        <v>0</v>
      </c>
      <c r="G61" s="10"/>
      <c r="H61" s="34">
        <f t="shared" si="2"/>
        <v>0</v>
      </c>
      <c r="I61" s="10"/>
      <c r="J61" s="35">
        <f t="shared" si="3"/>
        <v>0</v>
      </c>
      <c r="K61" s="28">
        <f t="shared" si="4"/>
        <v>0</v>
      </c>
    </row>
    <row r="63" spans="1:11">
      <c r="B63" s="19" t="s">
        <v>49</v>
      </c>
      <c r="D63" s="19">
        <f>SUM(D42:D45)</f>
        <v>0.52800000000000002</v>
      </c>
    </row>
    <row r="64" spans="1:11">
      <c r="B64" s="19" t="s">
        <v>48</v>
      </c>
      <c r="D64" s="19">
        <f>1-D63</f>
        <v>0.47199999999999998</v>
      </c>
    </row>
    <row r="69" spans="1:11">
      <c r="A69" s="50" t="s">
        <v>52</v>
      </c>
      <c r="B69" s="50"/>
      <c r="C69" s="50"/>
      <c r="D69" s="50"/>
      <c r="E69" s="50"/>
      <c r="F69" s="50"/>
      <c r="G69" s="66"/>
      <c r="H69" s="66"/>
      <c r="I69" s="66"/>
      <c r="J69" s="66"/>
      <c r="K69" s="66"/>
    </row>
    <row r="70" spans="1:11">
      <c r="B70" s="20" t="s">
        <v>60</v>
      </c>
      <c r="C70" s="20"/>
    </row>
    <row r="71" spans="1:11">
      <c r="C71" s="51"/>
      <c r="D71" s="82" t="s">
        <v>54</v>
      </c>
      <c r="E71" s="53">
        <f>C22</f>
        <v>500</v>
      </c>
    </row>
    <row r="72" spans="1:11">
      <c r="B72" s="20" t="s">
        <v>16</v>
      </c>
      <c r="C72" s="20"/>
      <c r="E72" s="52"/>
    </row>
    <row r="73" spans="1:11">
      <c r="B73" s="94" t="s">
        <v>66</v>
      </c>
      <c r="C73" s="94"/>
      <c r="D73" s="94"/>
      <c r="E73" s="54">
        <f>E22</f>
        <v>50</v>
      </c>
    </row>
    <row r="74" spans="1:11">
      <c r="B74" s="20" t="s">
        <v>15</v>
      </c>
      <c r="C74" s="20"/>
    </row>
    <row r="75" spans="1:11">
      <c r="B75" s="92" t="s">
        <v>48</v>
      </c>
      <c r="C75" s="92"/>
      <c r="D75" s="92"/>
      <c r="E75" s="55">
        <f>D64</f>
        <v>0.47199999999999998</v>
      </c>
    </row>
    <row r="77" spans="1:11">
      <c r="A77" s="50" t="s">
        <v>4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</row>
    <row r="79" spans="1:11">
      <c r="B79" s="25" t="s">
        <v>51</v>
      </c>
      <c r="C79" s="25"/>
      <c r="D79" s="25"/>
      <c r="E79" s="25"/>
    </row>
    <row r="80" spans="1:11">
      <c r="B80" s="58">
        <f>E71</f>
        <v>500</v>
      </c>
      <c r="C80" s="59">
        <f>E75</f>
        <v>0.47199999999999998</v>
      </c>
      <c r="D80" s="58">
        <f>B80*C80</f>
        <v>236</v>
      </c>
    </row>
    <row r="82" spans="1:11">
      <c r="A82" s="50" t="s">
        <v>5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</row>
    <row r="84" spans="1:11">
      <c r="B84" s="25" t="s">
        <v>6</v>
      </c>
      <c r="C84" s="25"/>
      <c r="D84" s="25"/>
    </row>
    <row r="85" spans="1:11">
      <c r="B85" s="59">
        <f>E75</f>
        <v>0.47199999999999998</v>
      </c>
      <c r="C85" s="61">
        <f>F22</f>
        <v>25000</v>
      </c>
      <c r="D85" s="62">
        <f>B85*C85</f>
        <v>11800</v>
      </c>
      <c r="E85" s="62"/>
    </row>
    <row r="87" spans="1:11">
      <c r="A87" s="50" t="s">
        <v>7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</row>
    <row r="88" spans="1:11">
      <c r="B88" s="1" t="s">
        <v>62</v>
      </c>
    </row>
    <row r="89" spans="1:11">
      <c r="B89" s="1" t="s">
        <v>63</v>
      </c>
    </row>
    <row r="90" spans="1:11">
      <c r="B90" s="1" t="s">
        <v>67</v>
      </c>
    </row>
    <row r="91" spans="1:11">
      <c r="B91" s="25" t="s">
        <v>64</v>
      </c>
      <c r="E91" s="63">
        <v>100</v>
      </c>
    </row>
    <row r="93" spans="1:11">
      <c r="A93" s="50" t="s">
        <v>8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</row>
    <row r="95" spans="1:11">
      <c r="B95" s="25" t="s">
        <v>61</v>
      </c>
      <c r="C95" s="25"/>
      <c r="D95" s="25"/>
      <c r="E95" s="25"/>
      <c r="F95" s="25"/>
    </row>
    <row r="96" spans="1:11">
      <c r="B96" s="60">
        <f>D85</f>
        <v>11800</v>
      </c>
      <c r="C96" s="62">
        <f>E91</f>
        <v>100</v>
      </c>
      <c r="D96" s="93">
        <f>B96+C96</f>
        <v>11900</v>
      </c>
      <c r="E96" s="93"/>
    </row>
    <row r="98" spans="1:11">
      <c r="A98" s="50" t="s">
        <v>69</v>
      </c>
      <c r="B98" s="50"/>
      <c r="C98" s="50"/>
      <c r="D98" s="50"/>
      <c r="E98" s="50"/>
      <c r="F98" s="50"/>
      <c r="G98" s="50"/>
      <c r="H98" s="50"/>
      <c r="I98" s="50"/>
      <c r="J98" s="50"/>
      <c r="K98" s="50"/>
    </row>
    <row r="99" spans="1:11">
      <c r="B99" s="1" t="s">
        <v>68</v>
      </c>
    </row>
    <row r="100" spans="1:11">
      <c r="A100" s="85" t="s">
        <v>107</v>
      </c>
      <c r="B100" s="86"/>
      <c r="C100" s="86"/>
      <c r="D100" s="86"/>
      <c r="E100" s="86"/>
      <c r="F100" s="86"/>
      <c r="G100" s="86"/>
      <c r="H100" s="86"/>
      <c r="I100" s="86"/>
    </row>
    <row r="101" spans="1:11">
      <c r="A101" s="1" t="s">
        <v>96</v>
      </c>
      <c r="I101" s="87" t="s">
        <v>97</v>
      </c>
    </row>
    <row r="102" spans="1:11">
      <c r="A102" s="1" t="s">
        <v>98</v>
      </c>
      <c r="I102" s="87" t="s">
        <v>97</v>
      </c>
    </row>
    <row r="103" spans="1:11">
      <c r="A103" s="1" t="s">
        <v>99</v>
      </c>
      <c r="I103" s="87" t="s">
        <v>97</v>
      </c>
    </row>
  </sheetData>
  <mergeCells count="27">
    <mergeCell ref="B73:D73"/>
    <mergeCell ref="B75:D75"/>
    <mergeCell ref="D96:E96"/>
    <mergeCell ref="B56:C56"/>
    <mergeCell ref="B57:C57"/>
    <mergeCell ref="B58:C58"/>
    <mergeCell ref="B59:C59"/>
    <mergeCell ref="B60:C60"/>
    <mergeCell ref="B61:C61"/>
    <mergeCell ref="B55:C55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43:C43"/>
    <mergeCell ref="C21:D21"/>
    <mergeCell ref="C22:D22"/>
    <mergeCell ref="E38:F38"/>
    <mergeCell ref="G38:H38"/>
    <mergeCell ref="B42:C42"/>
  </mergeCells>
  <hyperlinks>
    <hyperlink ref="I102" r:id="rId1"/>
    <hyperlink ref="I101" r:id="rId2"/>
    <hyperlink ref="I103" r:id="rId3"/>
  </hyperlinks>
  <pageMargins left="0.25" right="0.25" top="0.75" bottom="0.75" header="0.3" footer="0.3"/>
  <pageSetup paperSize="9" scale="99" orientation="landscape" r:id="rId4"/>
  <headerFooter>
    <oddHeader>&amp;L&amp;"Verdana,полужирный курсив"&amp;12&amp;K00-034&amp;A</oddHeader>
  </headerFooter>
  <colBreaks count="1" manualBreakCount="1">
    <brk id="11" max="1048575" man="1"/>
  </col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03"/>
  <sheetViews>
    <sheetView showGridLines="0" view="pageLayout" zoomScaleNormal="100" workbookViewId="0">
      <selection activeCell="A100" sqref="A100:I103"/>
    </sheetView>
  </sheetViews>
  <sheetFormatPr baseColWidth="10" defaultColWidth="11.42578125" defaultRowHeight="15"/>
  <cols>
    <col min="1" max="1" width="4.5703125" style="1" customWidth="1"/>
    <col min="2" max="2" width="14.28515625" style="1" customWidth="1"/>
    <col min="3" max="3" width="18.7109375" style="1" customWidth="1"/>
    <col min="4" max="4" width="13.85546875" style="1" customWidth="1"/>
    <col min="5" max="5" width="17" style="1" customWidth="1"/>
    <col min="6" max="6" width="13.5703125" style="1" customWidth="1"/>
    <col min="7" max="7" width="14.7109375" style="1" customWidth="1"/>
    <col min="8" max="9" width="11.42578125" style="1"/>
    <col min="10" max="10" width="17.5703125" style="1" customWidth="1"/>
    <col min="11" max="11" width="6.42578125" style="1" customWidth="1"/>
    <col min="12" max="12" width="11.42578125" style="1"/>
  </cols>
  <sheetData>
    <row r="1" spans="1:11" ht="18">
      <c r="A1" s="21" t="s">
        <v>105</v>
      </c>
    </row>
    <row r="3" spans="1:11">
      <c r="A3" s="50" t="s">
        <v>9</v>
      </c>
      <c r="B3" s="23"/>
      <c r="C3" s="23"/>
      <c r="D3" s="23"/>
      <c r="E3" s="23"/>
      <c r="F3" s="23"/>
      <c r="G3" s="65"/>
      <c r="H3" s="65"/>
      <c r="I3" s="65"/>
      <c r="J3" s="65"/>
      <c r="K3" s="65"/>
    </row>
    <row r="4" spans="1:11">
      <c r="B4" s="1" t="s">
        <v>11</v>
      </c>
    </row>
    <row r="6" spans="1:11">
      <c r="A6" s="50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</row>
    <row r="7" spans="1:11">
      <c r="B7" s="1" t="s">
        <v>56</v>
      </c>
    </row>
    <row r="8" spans="1:11">
      <c r="C8" s="1" t="s">
        <v>65</v>
      </c>
    </row>
    <row r="9" spans="1:11">
      <c r="C9" s="1" t="s">
        <v>10</v>
      </c>
    </row>
    <row r="10" spans="1:11">
      <c r="B10" s="1" t="s">
        <v>57</v>
      </c>
    </row>
    <row r="12" spans="1:11">
      <c r="A12" s="50" t="s">
        <v>1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>
      <c r="B13" s="1" t="s">
        <v>55</v>
      </c>
    </row>
    <row r="14" spans="1:11">
      <c r="C14" s="20" t="s">
        <v>12</v>
      </c>
    </row>
    <row r="15" spans="1:11">
      <c r="C15" s="1" t="s">
        <v>109</v>
      </c>
    </row>
    <row r="16" spans="1:11">
      <c r="C16" s="1" t="s">
        <v>110</v>
      </c>
    </row>
    <row r="17" spans="1:11">
      <c r="C17" s="82" t="s">
        <v>58</v>
      </c>
      <c r="D17" s="84">
        <v>400</v>
      </c>
    </row>
    <row r="19" spans="1:11">
      <c r="C19" s="1" t="s">
        <v>111</v>
      </c>
    </row>
    <row r="20" spans="1:11">
      <c r="C20" s="1" t="s">
        <v>112</v>
      </c>
    </row>
    <row r="21" spans="1:11">
      <c r="C21" s="95" t="s">
        <v>59</v>
      </c>
      <c r="D21" s="95"/>
      <c r="E21" s="83" t="s">
        <v>50</v>
      </c>
      <c r="F21" s="83" t="s">
        <v>53</v>
      </c>
    </row>
    <row r="22" spans="1:11">
      <c r="C22" s="96">
        <v>500</v>
      </c>
      <c r="D22" s="96"/>
      <c r="E22" s="64">
        <v>50</v>
      </c>
      <c r="F22" s="56">
        <f>C22*E22</f>
        <v>25000</v>
      </c>
    </row>
    <row r="24" spans="1:11">
      <c r="A24" s="50" t="s">
        <v>2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spans="1:11">
      <c r="B25" s="1" t="s">
        <v>113</v>
      </c>
    </row>
    <row r="26" spans="1:11">
      <c r="B26" s="1" t="s">
        <v>114</v>
      </c>
    </row>
    <row r="27" spans="1:11">
      <c r="B27" s="1" t="s">
        <v>13</v>
      </c>
    </row>
    <row r="28" spans="1:11">
      <c r="B28" s="1" t="s">
        <v>14</v>
      </c>
    </row>
    <row r="30" spans="1:11">
      <c r="A30" s="50" t="s">
        <v>3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>
      <c r="B31" s="20" t="s">
        <v>72</v>
      </c>
      <c r="C31" s="20"/>
    </row>
    <row r="32" spans="1:11">
      <c r="B32" s="20" t="s">
        <v>71</v>
      </c>
      <c r="C32" s="20"/>
    </row>
    <row r="33" spans="1:11">
      <c r="B33" s="20" t="s">
        <v>73</v>
      </c>
      <c r="C33" s="20"/>
    </row>
    <row r="34" spans="1:11">
      <c r="B34" s="20"/>
      <c r="C34" s="20"/>
    </row>
    <row r="35" spans="1:11">
      <c r="B35" s="20"/>
      <c r="C35" s="20"/>
    </row>
    <row r="36" spans="1:11">
      <c r="B36" s="20"/>
      <c r="C36" s="20"/>
    </row>
    <row r="38" spans="1:11" ht="15" customHeight="1">
      <c r="A38" s="39"/>
      <c r="B38" s="40" t="s">
        <v>25</v>
      </c>
      <c r="C38" s="41"/>
      <c r="D38" s="42">
        <f>SUM(K42:K61)</f>
        <v>1</v>
      </c>
      <c r="E38" s="89" t="s">
        <v>17</v>
      </c>
      <c r="F38" s="89"/>
      <c r="G38" s="89" t="s">
        <v>70</v>
      </c>
      <c r="H38" s="89"/>
      <c r="I38" s="43" t="s">
        <v>18</v>
      </c>
      <c r="J38" s="44"/>
    </row>
    <row r="39" spans="1:11">
      <c r="A39" s="3"/>
      <c r="B39" s="45"/>
      <c r="C39" s="45"/>
      <c r="D39" s="46"/>
      <c r="E39" s="47">
        <v>0.33</v>
      </c>
      <c r="F39" s="47"/>
      <c r="G39" s="47">
        <v>0.33</v>
      </c>
      <c r="H39" s="47"/>
      <c r="I39" s="47">
        <v>0.33</v>
      </c>
      <c r="J39" s="48"/>
    </row>
    <row r="40" spans="1:11">
      <c r="A40" s="3"/>
      <c r="B40" s="45"/>
      <c r="C40" s="45"/>
      <c r="D40" s="45"/>
      <c r="E40" s="47" t="s">
        <v>19</v>
      </c>
      <c r="F40" s="47"/>
      <c r="G40" s="47" t="s">
        <v>21</v>
      </c>
      <c r="H40" s="47"/>
      <c r="I40" s="47" t="s">
        <v>24</v>
      </c>
      <c r="J40" s="48"/>
    </row>
    <row r="41" spans="1:11" ht="15" customHeight="1">
      <c r="A41" s="3"/>
      <c r="B41" s="29" t="s">
        <v>27</v>
      </c>
      <c r="C41" s="49"/>
      <c r="D41" s="45"/>
      <c r="E41" s="47" t="s">
        <v>20</v>
      </c>
      <c r="F41" s="47"/>
      <c r="G41" s="47" t="s">
        <v>22</v>
      </c>
      <c r="H41" s="47"/>
      <c r="I41" s="47" t="s">
        <v>23</v>
      </c>
      <c r="J41" s="48"/>
      <c r="K41" s="27" t="s">
        <v>79</v>
      </c>
    </row>
    <row r="42" spans="1:11">
      <c r="A42" s="36" t="s">
        <v>28</v>
      </c>
      <c r="B42" s="91" t="s">
        <v>26</v>
      </c>
      <c r="C42" s="91"/>
      <c r="D42" s="30">
        <f t="shared" ref="D42:D61" si="0">(F42+H42+J42)/$D$38</f>
        <v>0.52800000000000002</v>
      </c>
      <c r="E42" s="9">
        <v>2</v>
      </c>
      <c r="F42" s="30">
        <f t="shared" ref="F42:F61" si="1">$E$39*(E42/10)</f>
        <v>6.6000000000000003E-2</v>
      </c>
      <c r="G42" s="9">
        <v>5</v>
      </c>
      <c r="H42" s="30">
        <f t="shared" ref="H42:H61" si="2">$G$39*(G42/10)</f>
        <v>0.16500000000000001</v>
      </c>
      <c r="I42" s="9">
        <v>9</v>
      </c>
      <c r="J42" s="31">
        <f t="shared" ref="J42:J61" si="3">$I$39*(I42/10)</f>
        <v>0.29700000000000004</v>
      </c>
      <c r="K42" s="28">
        <f t="shared" ref="K42:K61" si="4">IF(B42&lt;&gt;"",1,0)</f>
        <v>1</v>
      </c>
    </row>
    <row r="43" spans="1:11">
      <c r="A43" s="37" t="s">
        <v>29</v>
      </c>
      <c r="B43" s="90"/>
      <c r="C43" s="90"/>
      <c r="D43" s="32">
        <f t="shared" si="0"/>
        <v>0</v>
      </c>
      <c r="E43" s="8"/>
      <c r="F43" s="32">
        <f t="shared" si="1"/>
        <v>0</v>
      </c>
      <c r="G43" s="8"/>
      <c r="H43" s="32">
        <f t="shared" si="2"/>
        <v>0</v>
      </c>
      <c r="I43" s="8"/>
      <c r="J43" s="33">
        <f t="shared" si="3"/>
        <v>0</v>
      </c>
      <c r="K43" s="28">
        <f t="shared" si="4"/>
        <v>0</v>
      </c>
    </row>
    <row r="44" spans="1:11">
      <c r="A44" s="37" t="s">
        <v>30</v>
      </c>
      <c r="B44" s="90"/>
      <c r="C44" s="90"/>
      <c r="D44" s="32">
        <f t="shared" si="0"/>
        <v>0</v>
      </c>
      <c r="E44" s="8"/>
      <c r="F44" s="32">
        <f t="shared" si="1"/>
        <v>0</v>
      </c>
      <c r="G44" s="8"/>
      <c r="H44" s="32">
        <f t="shared" si="2"/>
        <v>0</v>
      </c>
      <c r="I44" s="8"/>
      <c r="J44" s="33">
        <f t="shared" si="3"/>
        <v>0</v>
      </c>
      <c r="K44" s="28">
        <f t="shared" si="4"/>
        <v>0</v>
      </c>
    </row>
    <row r="45" spans="1:11">
      <c r="A45" s="37" t="s">
        <v>31</v>
      </c>
      <c r="B45" s="90"/>
      <c r="C45" s="90"/>
      <c r="D45" s="32">
        <f t="shared" si="0"/>
        <v>0</v>
      </c>
      <c r="E45" s="8"/>
      <c r="F45" s="32">
        <f t="shared" si="1"/>
        <v>0</v>
      </c>
      <c r="G45" s="8"/>
      <c r="H45" s="32">
        <f t="shared" si="2"/>
        <v>0</v>
      </c>
      <c r="I45" s="8"/>
      <c r="J45" s="33">
        <f t="shared" si="3"/>
        <v>0</v>
      </c>
      <c r="K45" s="28">
        <f t="shared" si="4"/>
        <v>0</v>
      </c>
    </row>
    <row r="46" spans="1:11">
      <c r="A46" s="37" t="s">
        <v>32</v>
      </c>
      <c r="B46" s="90"/>
      <c r="C46" s="90"/>
      <c r="D46" s="32">
        <f t="shared" si="0"/>
        <v>0</v>
      </c>
      <c r="E46" s="8"/>
      <c r="F46" s="32">
        <f t="shared" si="1"/>
        <v>0</v>
      </c>
      <c r="G46" s="8"/>
      <c r="H46" s="32">
        <f t="shared" si="2"/>
        <v>0</v>
      </c>
      <c r="I46" s="8"/>
      <c r="J46" s="33">
        <f t="shared" si="3"/>
        <v>0</v>
      </c>
      <c r="K46" s="28">
        <f t="shared" si="4"/>
        <v>0</v>
      </c>
    </row>
    <row r="47" spans="1:11">
      <c r="A47" s="37" t="s">
        <v>33</v>
      </c>
      <c r="B47" s="90"/>
      <c r="C47" s="90"/>
      <c r="D47" s="32">
        <f t="shared" si="0"/>
        <v>0</v>
      </c>
      <c r="E47" s="8"/>
      <c r="F47" s="32">
        <f t="shared" si="1"/>
        <v>0</v>
      </c>
      <c r="G47" s="8"/>
      <c r="H47" s="32">
        <f t="shared" si="2"/>
        <v>0</v>
      </c>
      <c r="I47" s="8"/>
      <c r="J47" s="33">
        <f t="shared" si="3"/>
        <v>0</v>
      </c>
      <c r="K47" s="28">
        <f t="shared" si="4"/>
        <v>0</v>
      </c>
    </row>
    <row r="48" spans="1:11">
      <c r="A48" s="37" t="s">
        <v>34</v>
      </c>
      <c r="B48" s="90"/>
      <c r="C48" s="90"/>
      <c r="D48" s="32">
        <f t="shared" si="0"/>
        <v>0</v>
      </c>
      <c r="E48" s="8"/>
      <c r="F48" s="32">
        <f t="shared" si="1"/>
        <v>0</v>
      </c>
      <c r="G48" s="8"/>
      <c r="H48" s="32">
        <f t="shared" si="2"/>
        <v>0</v>
      </c>
      <c r="I48" s="8"/>
      <c r="J48" s="33">
        <f t="shared" si="3"/>
        <v>0</v>
      </c>
      <c r="K48" s="28">
        <f t="shared" si="4"/>
        <v>0</v>
      </c>
    </row>
    <row r="49" spans="1:11">
      <c r="A49" s="37" t="s">
        <v>35</v>
      </c>
      <c r="B49" s="90"/>
      <c r="C49" s="90"/>
      <c r="D49" s="32">
        <f t="shared" si="0"/>
        <v>0</v>
      </c>
      <c r="E49" s="8"/>
      <c r="F49" s="32">
        <f t="shared" si="1"/>
        <v>0</v>
      </c>
      <c r="G49" s="8"/>
      <c r="H49" s="32">
        <f t="shared" si="2"/>
        <v>0</v>
      </c>
      <c r="I49" s="8"/>
      <c r="J49" s="33">
        <f t="shared" si="3"/>
        <v>0</v>
      </c>
      <c r="K49" s="28">
        <f t="shared" si="4"/>
        <v>0</v>
      </c>
    </row>
    <row r="50" spans="1:11">
      <c r="A50" s="37" t="s">
        <v>36</v>
      </c>
      <c r="B50" s="90"/>
      <c r="C50" s="90"/>
      <c r="D50" s="32">
        <f t="shared" si="0"/>
        <v>0</v>
      </c>
      <c r="E50" s="8"/>
      <c r="F50" s="32">
        <f t="shared" si="1"/>
        <v>0</v>
      </c>
      <c r="G50" s="8"/>
      <c r="H50" s="32">
        <f t="shared" si="2"/>
        <v>0</v>
      </c>
      <c r="I50" s="8"/>
      <c r="J50" s="33">
        <f t="shared" si="3"/>
        <v>0</v>
      </c>
      <c r="K50" s="28">
        <f t="shared" si="4"/>
        <v>0</v>
      </c>
    </row>
    <row r="51" spans="1:11">
      <c r="A51" s="37" t="s">
        <v>37</v>
      </c>
      <c r="B51" s="90"/>
      <c r="C51" s="90"/>
      <c r="D51" s="32">
        <f t="shared" si="0"/>
        <v>0</v>
      </c>
      <c r="E51" s="8"/>
      <c r="F51" s="32">
        <f t="shared" si="1"/>
        <v>0</v>
      </c>
      <c r="G51" s="8"/>
      <c r="H51" s="32">
        <f t="shared" si="2"/>
        <v>0</v>
      </c>
      <c r="I51" s="8"/>
      <c r="J51" s="33">
        <f t="shared" si="3"/>
        <v>0</v>
      </c>
      <c r="K51" s="28">
        <f t="shared" si="4"/>
        <v>0</v>
      </c>
    </row>
    <row r="52" spans="1:11">
      <c r="A52" s="37" t="s">
        <v>38</v>
      </c>
      <c r="B52" s="90"/>
      <c r="C52" s="90"/>
      <c r="D52" s="32">
        <f t="shared" si="0"/>
        <v>0</v>
      </c>
      <c r="E52" s="8"/>
      <c r="F52" s="32">
        <f t="shared" si="1"/>
        <v>0</v>
      </c>
      <c r="G52" s="8"/>
      <c r="H52" s="32">
        <f t="shared" si="2"/>
        <v>0</v>
      </c>
      <c r="I52" s="8"/>
      <c r="J52" s="33">
        <f t="shared" si="3"/>
        <v>0</v>
      </c>
      <c r="K52" s="28">
        <f t="shared" si="4"/>
        <v>0</v>
      </c>
    </row>
    <row r="53" spans="1:11">
      <c r="A53" s="37" t="s">
        <v>39</v>
      </c>
      <c r="B53" s="90"/>
      <c r="C53" s="90"/>
      <c r="D53" s="32">
        <f t="shared" si="0"/>
        <v>0</v>
      </c>
      <c r="E53" s="8"/>
      <c r="F53" s="32">
        <f t="shared" si="1"/>
        <v>0</v>
      </c>
      <c r="G53" s="8"/>
      <c r="H53" s="32">
        <f t="shared" si="2"/>
        <v>0</v>
      </c>
      <c r="I53" s="8"/>
      <c r="J53" s="33">
        <f t="shared" si="3"/>
        <v>0</v>
      </c>
      <c r="K53" s="28">
        <f t="shared" si="4"/>
        <v>0</v>
      </c>
    </row>
    <row r="54" spans="1:11">
      <c r="A54" s="37" t="s">
        <v>40</v>
      </c>
      <c r="B54" s="90"/>
      <c r="C54" s="90"/>
      <c r="D54" s="32">
        <f t="shared" si="0"/>
        <v>0</v>
      </c>
      <c r="E54" s="8"/>
      <c r="F54" s="32">
        <f t="shared" si="1"/>
        <v>0</v>
      </c>
      <c r="G54" s="8"/>
      <c r="H54" s="32">
        <f t="shared" si="2"/>
        <v>0</v>
      </c>
      <c r="I54" s="8"/>
      <c r="J54" s="33">
        <f t="shared" si="3"/>
        <v>0</v>
      </c>
      <c r="K54" s="28">
        <f t="shared" si="4"/>
        <v>0</v>
      </c>
    </row>
    <row r="55" spans="1:11">
      <c r="A55" s="37" t="s">
        <v>41</v>
      </c>
      <c r="B55" s="90"/>
      <c r="C55" s="90"/>
      <c r="D55" s="32">
        <f t="shared" si="0"/>
        <v>0</v>
      </c>
      <c r="E55" s="8"/>
      <c r="F55" s="32">
        <f t="shared" si="1"/>
        <v>0</v>
      </c>
      <c r="G55" s="8"/>
      <c r="H55" s="32">
        <f t="shared" si="2"/>
        <v>0</v>
      </c>
      <c r="I55" s="8"/>
      <c r="J55" s="33">
        <f t="shared" si="3"/>
        <v>0</v>
      </c>
      <c r="K55" s="28">
        <f t="shared" si="4"/>
        <v>0</v>
      </c>
    </row>
    <row r="56" spans="1:11">
      <c r="A56" s="37" t="s">
        <v>42</v>
      </c>
      <c r="B56" s="90"/>
      <c r="C56" s="90"/>
      <c r="D56" s="32">
        <f t="shared" si="0"/>
        <v>0</v>
      </c>
      <c r="E56" s="8"/>
      <c r="F56" s="32">
        <f t="shared" si="1"/>
        <v>0</v>
      </c>
      <c r="G56" s="8"/>
      <c r="H56" s="32">
        <f t="shared" si="2"/>
        <v>0</v>
      </c>
      <c r="I56" s="8"/>
      <c r="J56" s="33">
        <f t="shared" si="3"/>
        <v>0</v>
      </c>
      <c r="K56" s="28">
        <f t="shared" si="4"/>
        <v>0</v>
      </c>
    </row>
    <row r="57" spans="1:11">
      <c r="A57" s="37" t="s">
        <v>43</v>
      </c>
      <c r="B57" s="90"/>
      <c r="C57" s="90"/>
      <c r="D57" s="32">
        <f t="shared" si="0"/>
        <v>0</v>
      </c>
      <c r="E57" s="8"/>
      <c r="F57" s="32">
        <f t="shared" si="1"/>
        <v>0</v>
      </c>
      <c r="G57" s="8"/>
      <c r="H57" s="32">
        <f t="shared" si="2"/>
        <v>0</v>
      </c>
      <c r="I57" s="8"/>
      <c r="J57" s="33">
        <f t="shared" si="3"/>
        <v>0</v>
      </c>
      <c r="K57" s="28">
        <f t="shared" si="4"/>
        <v>0</v>
      </c>
    </row>
    <row r="58" spans="1:11">
      <c r="A58" s="37" t="s">
        <v>44</v>
      </c>
      <c r="B58" s="90"/>
      <c r="C58" s="90"/>
      <c r="D58" s="32">
        <f t="shared" si="0"/>
        <v>0</v>
      </c>
      <c r="E58" s="8"/>
      <c r="F58" s="32">
        <f t="shared" si="1"/>
        <v>0</v>
      </c>
      <c r="G58" s="8"/>
      <c r="H58" s="32">
        <f t="shared" si="2"/>
        <v>0</v>
      </c>
      <c r="I58" s="8"/>
      <c r="J58" s="33">
        <f t="shared" si="3"/>
        <v>0</v>
      </c>
      <c r="K58" s="28">
        <f t="shared" si="4"/>
        <v>0</v>
      </c>
    </row>
    <row r="59" spans="1:11">
      <c r="A59" s="37" t="s">
        <v>45</v>
      </c>
      <c r="B59" s="90"/>
      <c r="C59" s="90"/>
      <c r="D59" s="32">
        <f t="shared" si="0"/>
        <v>0</v>
      </c>
      <c r="E59" s="8"/>
      <c r="F59" s="32">
        <f t="shared" si="1"/>
        <v>0</v>
      </c>
      <c r="G59" s="8"/>
      <c r="H59" s="32">
        <f t="shared" si="2"/>
        <v>0</v>
      </c>
      <c r="I59" s="8"/>
      <c r="J59" s="33">
        <f t="shared" si="3"/>
        <v>0</v>
      </c>
      <c r="K59" s="28">
        <f t="shared" si="4"/>
        <v>0</v>
      </c>
    </row>
    <row r="60" spans="1:11">
      <c r="A60" s="37" t="s">
        <v>46</v>
      </c>
      <c r="B60" s="90"/>
      <c r="C60" s="90"/>
      <c r="D60" s="32">
        <f t="shared" si="0"/>
        <v>0</v>
      </c>
      <c r="E60" s="8"/>
      <c r="F60" s="32">
        <f t="shared" si="1"/>
        <v>0</v>
      </c>
      <c r="G60" s="8"/>
      <c r="H60" s="32">
        <f t="shared" si="2"/>
        <v>0</v>
      </c>
      <c r="I60" s="8"/>
      <c r="J60" s="33">
        <f t="shared" si="3"/>
        <v>0</v>
      </c>
      <c r="K60" s="28">
        <f t="shared" si="4"/>
        <v>0</v>
      </c>
    </row>
    <row r="61" spans="1:11">
      <c r="A61" s="38" t="s">
        <v>47</v>
      </c>
      <c r="B61" s="97"/>
      <c r="C61" s="97"/>
      <c r="D61" s="34">
        <f t="shared" si="0"/>
        <v>0</v>
      </c>
      <c r="E61" s="10"/>
      <c r="F61" s="34">
        <f t="shared" si="1"/>
        <v>0</v>
      </c>
      <c r="G61" s="10"/>
      <c r="H61" s="34">
        <f t="shared" si="2"/>
        <v>0</v>
      </c>
      <c r="I61" s="10"/>
      <c r="J61" s="35">
        <f t="shared" si="3"/>
        <v>0</v>
      </c>
      <c r="K61" s="28">
        <f t="shared" si="4"/>
        <v>0</v>
      </c>
    </row>
    <row r="63" spans="1:11">
      <c r="B63" s="19" t="s">
        <v>49</v>
      </c>
      <c r="D63" s="19">
        <f>SUM(D42:D45)</f>
        <v>0.52800000000000002</v>
      </c>
    </row>
    <row r="64" spans="1:11">
      <c r="B64" s="19" t="s">
        <v>48</v>
      </c>
      <c r="D64" s="19">
        <f>1-D63</f>
        <v>0.47199999999999998</v>
      </c>
    </row>
    <row r="69" spans="1:11">
      <c r="A69" s="50" t="s">
        <v>52</v>
      </c>
      <c r="B69" s="50"/>
      <c r="C69" s="50"/>
      <c r="D69" s="50"/>
      <c r="E69" s="50"/>
      <c r="F69" s="50"/>
      <c r="G69" s="66"/>
      <c r="H69" s="66"/>
      <c r="I69" s="66"/>
      <c r="J69" s="66"/>
      <c r="K69" s="66"/>
    </row>
    <row r="70" spans="1:11">
      <c r="B70" s="20" t="s">
        <v>60</v>
      </c>
      <c r="C70" s="20"/>
    </row>
    <row r="71" spans="1:11">
      <c r="C71" s="51"/>
      <c r="D71" s="82" t="s">
        <v>54</v>
      </c>
      <c r="E71" s="53">
        <f>C22</f>
        <v>500</v>
      </c>
    </row>
    <row r="72" spans="1:11">
      <c r="B72" s="20" t="s">
        <v>16</v>
      </c>
      <c r="C72" s="20"/>
      <c r="E72" s="52"/>
    </row>
    <row r="73" spans="1:11">
      <c r="B73" s="94" t="s">
        <v>66</v>
      </c>
      <c r="C73" s="94"/>
      <c r="D73" s="94"/>
      <c r="E73" s="54">
        <f>E22</f>
        <v>50</v>
      </c>
    </row>
    <row r="74" spans="1:11">
      <c r="B74" s="20" t="s">
        <v>15</v>
      </c>
      <c r="C74" s="20"/>
    </row>
    <row r="75" spans="1:11">
      <c r="B75" s="92" t="s">
        <v>48</v>
      </c>
      <c r="C75" s="92"/>
      <c r="D75" s="92"/>
      <c r="E75" s="55">
        <f>D64</f>
        <v>0.47199999999999998</v>
      </c>
    </row>
    <row r="77" spans="1:11">
      <c r="A77" s="50" t="s">
        <v>4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</row>
    <row r="79" spans="1:11">
      <c r="B79" s="25" t="s">
        <v>51</v>
      </c>
      <c r="C79" s="25"/>
      <c r="D79" s="25"/>
      <c r="E79" s="25"/>
    </row>
    <row r="80" spans="1:11">
      <c r="B80" s="58">
        <f>E71</f>
        <v>500</v>
      </c>
      <c r="C80" s="59">
        <f>E75</f>
        <v>0.47199999999999998</v>
      </c>
      <c r="D80" s="58">
        <f>B80*C80</f>
        <v>236</v>
      </c>
    </row>
    <row r="82" spans="1:11">
      <c r="A82" s="50" t="s">
        <v>5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</row>
    <row r="84" spans="1:11">
      <c r="B84" s="25" t="s">
        <v>6</v>
      </c>
      <c r="C84" s="25"/>
      <c r="D84" s="25"/>
    </row>
    <row r="85" spans="1:11">
      <c r="B85" s="59">
        <f>E75</f>
        <v>0.47199999999999998</v>
      </c>
      <c r="C85" s="61">
        <f>F22</f>
        <v>25000</v>
      </c>
      <c r="D85" s="62">
        <f>B85*C85</f>
        <v>11800</v>
      </c>
      <c r="E85" s="62"/>
    </row>
    <row r="87" spans="1:11">
      <c r="A87" s="50" t="s">
        <v>7</v>
      </c>
      <c r="B87" s="50"/>
      <c r="C87" s="50"/>
      <c r="D87" s="50"/>
      <c r="E87" s="50"/>
      <c r="F87" s="50"/>
      <c r="G87" s="50"/>
      <c r="H87" s="50"/>
      <c r="I87" s="50"/>
      <c r="J87" s="50"/>
      <c r="K87" s="50"/>
    </row>
    <row r="88" spans="1:11">
      <c r="B88" s="1" t="s">
        <v>62</v>
      </c>
    </row>
    <row r="89" spans="1:11">
      <c r="B89" s="1" t="s">
        <v>63</v>
      </c>
    </row>
    <row r="90" spans="1:11">
      <c r="B90" s="1" t="s">
        <v>67</v>
      </c>
    </row>
    <row r="91" spans="1:11">
      <c r="B91" s="25" t="s">
        <v>64</v>
      </c>
      <c r="E91" s="63">
        <v>100</v>
      </c>
    </row>
    <row r="93" spans="1:11">
      <c r="A93" s="50" t="s">
        <v>8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</row>
    <row r="95" spans="1:11">
      <c r="B95" s="25" t="s">
        <v>61</v>
      </c>
      <c r="C95" s="25"/>
      <c r="D95" s="25"/>
      <c r="E95" s="25"/>
      <c r="F95" s="25"/>
    </row>
    <row r="96" spans="1:11">
      <c r="B96" s="60">
        <f>D85</f>
        <v>11800</v>
      </c>
      <c r="C96" s="62">
        <f>E91</f>
        <v>100</v>
      </c>
      <c r="D96" s="93">
        <f>B96+C96</f>
        <v>11900</v>
      </c>
      <c r="E96" s="93"/>
    </row>
    <row r="98" spans="1:11">
      <c r="A98" s="50" t="s">
        <v>69</v>
      </c>
      <c r="B98" s="50"/>
      <c r="C98" s="50"/>
      <c r="D98" s="50"/>
      <c r="E98" s="50"/>
      <c r="F98" s="50"/>
      <c r="G98" s="50"/>
      <c r="H98" s="50"/>
      <c r="I98" s="50"/>
      <c r="J98" s="50"/>
      <c r="K98" s="50"/>
    </row>
    <row r="99" spans="1:11">
      <c r="B99" s="1" t="s">
        <v>68</v>
      </c>
    </row>
    <row r="100" spans="1:11">
      <c r="A100" s="85" t="s">
        <v>107</v>
      </c>
      <c r="B100" s="86"/>
      <c r="C100" s="86"/>
      <c r="D100" s="86"/>
      <c r="E100" s="86"/>
      <c r="F100" s="86"/>
      <c r="G100" s="86"/>
      <c r="H100" s="86"/>
      <c r="I100" s="86"/>
    </row>
    <row r="101" spans="1:11">
      <c r="A101" s="1" t="s">
        <v>96</v>
      </c>
      <c r="I101" s="87" t="s">
        <v>97</v>
      </c>
    </row>
    <row r="102" spans="1:11">
      <c r="A102" s="1" t="s">
        <v>98</v>
      </c>
      <c r="I102" s="87" t="s">
        <v>97</v>
      </c>
    </row>
    <row r="103" spans="1:11">
      <c r="A103" s="1" t="s">
        <v>99</v>
      </c>
      <c r="I103" s="87" t="s">
        <v>97</v>
      </c>
    </row>
  </sheetData>
  <mergeCells count="27">
    <mergeCell ref="B73:D73"/>
    <mergeCell ref="B75:D75"/>
    <mergeCell ref="D96:E96"/>
    <mergeCell ref="B56:C56"/>
    <mergeCell ref="B57:C57"/>
    <mergeCell ref="B58:C58"/>
    <mergeCell ref="B59:C59"/>
    <mergeCell ref="B60:C60"/>
    <mergeCell ref="B61:C61"/>
    <mergeCell ref="B55:C55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43:C43"/>
    <mergeCell ref="C21:D21"/>
    <mergeCell ref="C22:D22"/>
    <mergeCell ref="E38:F38"/>
    <mergeCell ref="G38:H38"/>
    <mergeCell ref="B42:C42"/>
  </mergeCells>
  <hyperlinks>
    <hyperlink ref="I102" r:id="rId1"/>
    <hyperlink ref="I101" r:id="rId2"/>
    <hyperlink ref="I103" r:id="rId3"/>
  </hyperlinks>
  <pageMargins left="0.25" right="0.25" top="0.75" bottom="0.75" header="0.3" footer="0.3"/>
  <pageSetup paperSize="9" scale="99" orientation="landscape" r:id="rId4"/>
  <headerFooter>
    <oddHeader>&amp;L&amp;"Verdana,полужирный курсив"&amp;12&amp;K00-034&amp;A</oddHeader>
  </headerFooter>
  <colBreaks count="1" manualBreakCount="1">
    <brk id="11" max="1048575" man="1"/>
  </colBreaks>
  <drawing r:id="rId5"/>
</worksheet>
</file>

<file path=xl/worksheets/sheet5.xml><?xml version="1.0" encoding="utf-8"?>
<worksheet xmlns="http://schemas.openxmlformats.org/spreadsheetml/2006/main" xmlns:r="http://schemas.openxmlformats.org/officeDocument/2006/relationships">
  <dimension ref="A3:J24"/>
  <sheetViews>
    <sheetView showGridLines="0" view="pageLayout" zoomScaleNormal="100" workbookViewId="0">
      <selection activeCell="G28" sqref="G28"/>
    </sheetView>
  </sheetViews>
  <sheetFormatPr baseColWidth="10" defaultColWidth="11.42578125" defaultRowHeight="15"/>
  <cols>
    <col min="1" max="1" width="4.5703125" style="1" customWidth="1"/>
    <col min="2" max="2" width="14.28515625" style="1" customWidth="1"/>
    <col min="3" max="3" width="17.7109375" style="1" customWidth="1"/>
    <col min="4" max="4" width="3.42578125" style="1" customWidth="1"/>
    <col min="5" max="5" width="17" style="1" customWidth="1"/>
    <col min="6" max="6" width="3.42578125" style="1" customWidth="1"/>
    <col min="7" max="7" width="16.28515625" style="1" customWidth="1"/>
    <col min="8" max="9" width="11.42578125" style="1"/>
    <col min="10" max="10" width="17.5703125" style="1" customWidth="1"/>
  </cols>
  <sheetData>
    <row r="3" spans="1:7" ht="18">
      <c r="A3" s="21" t="s">
        <v>100</v>
      </c>
    </row>
    <row r="5" spans="1:7">
      <c r="C5" s="20"/>
      <c r="D5" s="20"/>
    </row>
    <row r="7" spans="1:7" ht="18.75">
      <c r="A7" s="101"/>
      <c r="B7" s="101"/>
      <c r="C7" s="76" t="s">
        <v>74</v>
      </c>
      <c r="D7" s="77"/>
      <c r="E7" s="76" t="s">
        <v>75</v>
      </c>
      <c r="F7" s="78"/>
      <c r="G7" s="76" t="s">
        <v>76</v>
      </c>
    </row>
    <row r="8" spans="1:7" ht="15.75">
      <c r="A8" s="67"/>
      <c r="B8" s="67"/>
      <c r="C8" s="68"/>
      <c r="D8" s="68"/>
      <c r="E8" s="69"/>
      <c r="F8" s="69"/>
      <c r="G8" s="69"/>
    </row>
    <row r="9" spans="1:7" ht="15.75">
      <c r="A9" s="98" t="s">
        <v>78</v>
      </c>
      <c r="B9" s="98"/>
      <c r="C9" s="70">
        <f>'Expertencheck Ort A'!D80</f>
        <v>236</v>
      </c>
      <c r="D9" s="71"/>
      <c r="E9" s="70">
        <f>'Expertencheck Ort B'!D80</f>
        <v>236</v>
      </c>
      <c r="F9" s="71"/>
      <c r="G9" s="70">
        <f>'Expertencheck Ort C'!D80</f>
        <v>236</v>
      </c>
    </row>
    <row r="10" spans="1:7" ht="15.75">
      <c r="A10" s="99" t="s">
        <v>77</v>
      </c>
      <c r="B10" s="99"/>
      <c r="C10" s="72">
        <f>'Expertencheck Ort A'!D85</f>
        <v>11800</v>
      </c>
      <c r="D10" s="73"/>
      <c r="E10" s="88">
        <f>'Expertencheck Ort B'!D85</f>
        <v>11800</v>
      </c>
      <c r="F10" s="81"/>
      <c r="G10" s="88">
        <f>'Expertencheck Ort C'!D85</f>
        <v>11800</v>
      </c>
    </row>
    <row r="11" spans="1:7" ht="15.75">
      <c r="A11" s="100"/>
      <c r="B11" s="100"/>
      <c r="C11" s="74"/>
      <c r="D11" s="75"/>
      <c r="E11" s="80"/>
      <c r="F11" s="81"/>
      <c r="G11" s="80"/>
    </row>
    <row r="12" spans="1:7" ht="15.75">
      <c r="A12" s="79"/>
      <c r="B12" s="79"/>
      <c r="C12" s="74"/>
      <c r="D12" s="75"/>
      <c r="E12" s="80"/>
      <c r="F12" s="81"/>
      <c r="G12" s="80"/>
    </row>
    <row r="13" spans="1:7" ht="15.75">
      <c r="A13" s="79"/>
      <c r="B13" s="79"/>
      <c r="C13" s="74"/>
      <c r="D13" s="75"/>
      <c r="E13" s="80"/>
      <c r="F13" s="81"/>
      <c r="G13" s="80"/>
    </row>
    <row r="14" spans="1:7" ht="15.75">
      <c r="A14" s="100"/>
      <c r="B14" s="100"/>
      <c r="C14" s="74"/>
      <c r="D14" s="75"/>
      <c r="E14" s="80"/>
      <c r="F14" s="81"/>
      <c r="G14" s="80"/>
    </row>
    <row r="21" spans="1:8">
      <c r="A21" s="85" t="s">
        <v>107</v>
      </c>
      <c r="B21" s="86"/>
      <c r="C21" s="86"/>
      <c r="D21" s="86"/>
      <c r="E21" s="86"/>
      <c r="F21" s="86"/>
      <c r="G21" s="86"/>
      <c r="H21" s="86"/>
    </row>
    <row r="22" spans="1:8">
      <c r="A22" s="1" t="s">
        <v>96</v>
      </c>
      <c r="H22" s="87" t="s">
        <v>97</v>
      </c>
    </row>
    <row r="23" spans="1:8">
      <c r="A23" s="1" t="s">
        <v>98</v>
      </c>
      <c r="H23" s="87" t="s">
        <v>97</v>
      </c>
    </row>
    <row r="24" spans="1:8">
      <c r="A24" s="1" t="s">
        <v>99</v>
      </c>
      <c r="H24" s="87" t="s">
        <v>97</v>
      </c>
    </row>
  </sheetData>
  <mergeCells count="5">
    <mergeCell ref="A9:B9"/>
    <mergeCell ref="A10:B10"/>
    <mergeCell ref="A11:B11"/>
    <mergeCell ref="A14:B14"/>
    <mergeCell ref="A7:B7"/>
  </mergeCells>
  <hyperlinks>
    <hyperlink ref="H23" r:id="rId1"/>
    <hyperlink ref="H22" r:id="rId2"/>
    <hyperlink ref="H24" r:id="rId3"/>
  </hyperlinks>
  <pageMargins left="0.7" right="0.7" top="0.78740157499999996" bottom="0.78740157499999996" header="0.3" footer="0.3"/>
  <pageSetup paperSize="9" scale="99" orientation="portrait" r:id="rId4"/>
  <headerFooter>
    <oddHeader>&amp;L&amp;"Verdana,полужирный курсив"&amp;12&amp;K00-034&amp;A</oddHead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Schnellcheck</vt:lpstr>
      <vt:lpstr>Expertencheck Ort A</vt:lpstr>
      <vt:lpstr>Expertencheck Ort B</vt:lpstr>
      <vt:lpstr>Expertencheck Ort C</vt:lpstr>
      <vt:lpstr>Vergleich Expertencheck</vt:lpstr>
      <vt:lpstr>Schnellcheck!Druckbereich</vt:lpstr>
      <vt:lpstr>'Vergleich Expertencheck'!Druckbereich</vt:lpstr>
    </vt:vector>
  </TitlesOfParts>
  <Company>Clever Clogs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Gründerlexikon</dc:creator>
  <cp:lastModifiedBy>Gründerlexikon</cp:lastModifiedBy>
  <dcterms:created xsi:type="dcterms:W3CDTF">2017-03-06T09:16:09Z</dcterms:created>
  <dcterms:modified xsi:type="dcterms:W3CDTF">2018-09-19T14:14:02Z</dcterms:modified>
</cp:coreProperties>
</file>